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kueb-file\doku\Markt\iPad_Syncro\Supply_Chain\"/>
    </mc:Choice>
  </mc:AlternateContent>
  <xr:revisionPtr revIDLastSave="0" documentId="8_{1CD82F0F-EE02-475A-BC08-E8C0D7683042}" xr6:coauthVersionLast="45" xr6:coauthVersionMax="45" xr10:uidLastSave="{00000000-0000-0000-0000-000000000000}"/>
  <workbookProtection workbookAlgorithmName="SHA-512" workbookHashValue="RNHD1WFxC4cRSVavRwEeZC0nAM4uiO4joR/BO3GwJO/X9L9/SRqq+Z1s3pYPxGsIRxYxWA+tIGOYO+lJDQA6zA==" workbookSaltValue="1AfQRDsFv8lM/7dG0MvSJg==" workbookSpinCount="100000" lockStructure="1"/>
  <bookViews>
    <workbookView xWindow="22905" yWindow="1440" windowWidth="27870" windowHeight="18435" tabRatio="703" xr2:uid="{00000000-000D-0000-FFFF-FFFF00000000}"/>
  </bookViews>
  <sheets>
    <sheet name="Overview &amp; Manual" sheetId="16" r:id="rId1"/>
    <sheet name="General Information" sheetId="3" r:id="rId2"/>
    <sheet name="Quality" sheetId="12" r:id="rId3"/>
    <sheet name="Management" sheetId="11" r:id="rId4"/>
    <sheet name="Costs &amp;Logistic" sheetId="13" r:id="rId5"/>
    <sheet name="Technic" sheetId="17" r:id="rId6"/>
    <sheet name="Communication" sheetId="18" r:id="rId7"/>
    <sheet name="Environment&amp;Social" sheetId="19" r:id="rId8"/>
    <sheet name="Auswertung SARA" sheetId="22" state="hidden" r:id="rId9"/>
    <sheet name="Scorecard" sheetId="23" state="hidden" r:id="rId10"/>
    <sheet name="Regeln" sheetId="7" state="hidden" r:id="rId11"/>
    <sheet name="Revision" sheetId="5" state="hidden" r:id="rId12"/>
  </sheets>
  <definedNames>
    <definedName name="_xlnm.Print_Area" localSheetId="8">'Auswertung SARA'!$A$1:$R$68</definedName>
    <definedName name="_xlnm.Print_Area" localSheetId="6">Communication!$A$2:$K$27</definedName>
    <definedName name="_xlnm.Print_Area" localSheetId="4">'Costs &amp;Logistic'!$A$2:$K$31</definedName>
    <definedName name="_xlnm.Print_Area" localSheetId="7">'Environment&amp;Social'!$A$2:$K$31</definedName>
    <definedName name="_xlnm.Print_Area" localSheetId="1">'General Information'!$A$1:$K$63</definedName>
    <definedName name="_xlnm.Print_Area" localSheetId="3">Management!$A$1:$K$36</definedName>
    <definedName name="_xlnm.Print_Area" localSheetId="0">'Overview &amp; Manual'!$A$1:$I$27</definedName>
    <definedName name="_xlnm.Print_Area" localSheetId="5">Technic!$A$2:$K$32</definedName>
    <definedName name="Ergebnis_Lieferantenaudit">'Overview &amp; Manual'!#REF!</definedName>
    <definedName name="mainten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3" l="1"/>
  <c r="F11" i="23"/>
  <c r="F10" i="23"/>
  <c r="F9" i="23"/>
  <c r="B2" i="23" l="1"/>
  <c r="I68" i="22"/>
  <c r="I67" i="22"/>
  <c r="I66" i="22"/>
  <c r="I62" i="22"/>
  <c r="I61" i="22"/>
  <c r="I58" i="22"/>
  <c r="I57" i="22"/>
  <c r="I56" i="22"/>
  <c r="I53" i="22"/>
  <c r="I52" i="22"/>
  <c r="I51" i="22"/>
  <c r="I50" i="22"/>
  <c r="I49" i="22"/>
  <c r="I45" i="22"/>
  <c r="I44" i="22"/>
  <c r="I43" i="22"/>
  <c r="I42" i="22"/>
  <c r="I41" i="22"/>
  <c r="I40" i="22"/>
  <c r="I36" i="22"/>
  <c r="I37" i="22"/>
  <c r="I35" i="22"/>
  <c r="C3" i="22" l="1"/>
  <c r="U68" i="22" l="1"/>
  <c r="U67" i="22"/>
  <c r="U66" i="22"/>
  <c r="U62" i="22"/>
  <c r="U61" i="22"/>
  <c r="U58" i="22"/>
  <c r="U57" i="22"/>
  <c r="U56" i="22"/>
  <c r="U53" i="22"/>
  <c r="U52" i="22"/>
  <c r="U51" i="22"/>
  <c r="U50" i="22"/>
  <c r="U49" i="22"/>
  <c r="U45" i="22"/>
  <c r="U44" i="22"/>
  <c r="U43" i="22"/>
  <c r="U42" i="22"/>
  <c r="U41" i="22"/>
  <c r="U40" i="22"/>
  <c r="U37" i="22"/>
  <c r="U36" i="22"/>
  <c r="U35" i="22"/>
  <c r="U46" i="22" l="1"/>
  <c r="U63" i="22" l="1"/>
  <c r="V61" i="22" s="1"/>
  <c r="U59" i="22"/>
  <c r="V56" i="22" s="1"/>
  <c r="U69" i="22"/>
  <c r="U54" i="22"/>
  <c r="U38" i="22"/>
  <c r="V40" i="22"/>
  <c r="F14" i="22"/>
  <c r="V49" i="22" l="1"/>
  <c r="V66" i="22"/>
  <c r="V35" i="22"/>
  <c r="E12" i="22"/>
  <c r="E10" i="22"/>
  <c r="E11" i="22"/>
  <c r="E13" i="22"/>
  <c r="V71" i="22" l="1"/>
  <c r="W71" i="22" s="1"/>
  <c r="E13" i="23" s="1"/>
  <c r="F13" i="23" s="1"/>
  <c r="E8" i="22"/>
  <c r="E9" i="22"/>
  <c r="E14" i="22" l="1"/>
  <c r="G16" i="22" s="1"/>
  <c r="K4" i="19"/>
  <c r="D13" i="22" s="1"/>
  <c r="M29" i="19"/>
  <c r="M30" i="19"/>
  <c r="M31" i="19"/>
  <c r="M24" i="19"/>
  <c r="M25" i="19"/>
  <c r="M15" i="19"/>
  <c r="M16" i="19"/>
  <c r="M17" i="19"/>
  <c r="M18" i="19"/>
  <c r="M19" i="19"/>
  <c r="M20" i="19"/>
  <c r="K4" i="18"/>
  <c r="D11" i="22" s="1"/>
  <c r="M21" i="18"/>
  <c r="M22" i="18"/>
  <c r="M23" i="18"/>
  <c r="M15" i="18"/>
  <c r="M16" i="18"/>
  <c r="M17" i="18"/>
  <c r="M28" i="17"/>
  <c r="M29" i="17"/>
  <c r="M30" i="17"/>
  <c r="M31" i="17"/>
  <c r="M32" i="17"/>
  <c r="M27" i="17"/>
  <c r="M16" i="17"/>
  <c r="M17" i="17"/>
  <c r="M18" i="17"/>
  <c r="M19" i="17"/>
  <c r="M20" i="17"/>
  <c r="M21" i="17"/>
  <c r="M22" i="17"/>
  <c r="M23" i="17"/>
  <c r="M24" i="17"/>
  <c r="M14" i="17"/>
  <c r="M27" i="18"/>
  <c r="M28" i="18"/>
  <c r="K4" i="17"/>
  <c r="D9" i="22" s="1"/>
  <c r="K4" i="13"/>
  <c r="D12" i="22" s="1"/>
  <c r="M26" i="13"/>
  <c r="M27" i="13"/>
  <c r="M28" i="13"/>
  <c r="M29" i="13"/>
  <c r="M30" i="13"/>
  <c r="M31" i="13"/>
  <c r="M21" i="13"/>
  <c r="K4" i="11"/>
  <c r="D8" i="22" s="1"/>
  <c r="D14" i="22" s="1"/>
  <c r="M33" i="17" l="1"/>
  <c r="K4" i="12"/>
  <c r="D10" i="22" s="1"/>
  <c r="M41" i="12" l="1"/>
  <c r="M24" i="12"/>
  <c r="M25" i="12"/>
  <c r="M26" i="12"/>
  <c r="M27" i="12"/>
  <c r="M28" i="12"/>
  <c r="M19" i="12"/>
  <c r="M16" i="12" l="1"/>
  <c r="M34" i="11" l="1"/>
  <c r="M23" i="19" l="1"/>
  <c r="M28" i="19"/>
  <c r="M32" i="19" s="1"/>
  <c r="M14" i="19"/>
  <c r="M25" i="13"/>
  <c r="M14" i="13"/>
  <c r="M15" i="13"/>
  <c r="M16" i="13"/>
  <c r="M18" i="13"/>
  <c r="M19" i="13"/>
  <c r="M20" i="13"/>
  <c r="M22" i="13"/>
  <c r="M14" i="18"/>
  <c r="F4" i="18" s="1"/>
  <c r="C11" i="22" s="1"/>
  <c r="M20" i="18"/>
  <c r="M26" i="18"/>
  <c r="F4" i="19" l="1"/>
  <c r="C13" i="22" s="1"/>
  <c r="F4" i="13"/>
  <c r="C12" i="22" s="1"/>
  <c r="M60" i="18"/>
  <c r="M21" i="19"/>
  <c r="M26" i="19"/>
  <c r="M32" i="13"/>
  <c r="M23" i="13"/>
  <c r="M18" i="18"/>
  <c r="M24" i="18"/>
  <c r="M15" i="12"/>
  <c r="M17" i="12"/>
  <c r="M18" i="12"/>
  <c r="M20" i="12"/>
  <c r="M23" i="12"/>
  <c r="M31" i="12"/>
  <c r="M32" i="12"/>
  <c r="M35" i="12"/>
  <c r="M38" i="12"/>
  <c r="M39" i="12"/>
  <c r="M40" i="12"/>
  <c r="M14" i="12"/>
  <c r="M15" i="17"/>
  <c r="M21" i="11"/>
  <c r="M22" i="11"/>
  <c r="M20" i="11"/>
  <c r="M35" i="11"/>
  <c r="M31" i="11"/>
  <c r="M32" i="11"/>
  <c r="M33" i="11"/>
  <c r="M30" i="11"/>
  <c r="M25" i="11"/>
  <c r="M26" i="11"/>
  <c r="M27" i="11"/>
  <c r="M14" i="11"/>
  <c r="M15" i="11"/>
  <c r="M16" i="11"/>
  <c r="M17" i="11"/>
  <c r="F4" i="17" l="1"/>
  <c r="C9" i="22" s="1"/>
  <c r="M25" i="17"/>
  <c r="M23" i="11"/>
  <c r="F4" i="11"/>
  <c r="C8" i="22" s="1"/>
  <c r="C14" i="22" s="1"/>
  <c r="F4" i="12"/>
  <c r="C10" i="22" s="1"/>
  <c r="M18" i="11"/>
  <c r="M42" i="12"/>
  <c r="M36" i="12"/>
  <c r="M29" i="12"/>
  <c r="M21" i="12"/>
  <c r="M36" i="11"/>
  <c r="M28" i="11"/>
  <c r="M3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BerchdoltA</author>
  </authors>
  <commentList>
    <comment ref="F2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Antwort:</t>
        </r>
        <r>
          <rPr>
            <sz val="10"/>
            <color indexed="81"/>
            <rFont val="Tahoma"/>
            <family val="2"/>
          </rPr>
          <t xml:space="preserve">
Ja , Nein
</t>
        </r>
        <r>
          <rPr>
            <b/>
            <sz val="10"/>
            <color indexed="81"/>
            <rFont val="Tahoma"/>
            <family val="2"/>
          </rPr>
          <t>Response:</t>
        </r>
        <r>
          <rPr>
            <sz val="10"/>
            <color indexed="81"/>
            <rFont val="Tahoma"/>
            <family val="2"/>
          </rPr>
          <t xml:space="preserve">
Yes / No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Huber, Andreas</author>
  </authors>
  <commentList>
    <comment ref="J61" authorId="0" shapeId="0" xr:uid="{082342E2-B854-4799-8BAF-4E20789A5E38}">
      <text>
        <r>
          <rPr>
            <sz val="9"/>
            <color indexed="81"/>
            <rFont val="Segoe UI"/>
            <family val="2"/>
          </rPr>
          <t xml:space="preserve">&lt;200=10 ;
201-249=8; 
250-299=6;
300-349=4;
&gt;350=0
</t>
        </r>
      </text>
    </comment>
  </commentList>
</comments>
</file>

<file path=xl/sharedStrings.xml><?xml version="1.0" encoding="utf-8"?>
<sst xmlns="http://schemas.openxmlformats.org/spreadsheetml/2006/main" count="659" uniqueCount="477">
  <si>
    <t xml:space="preserve">Supplier Name </t>
  </si>
  <si>
    <t>wer</t>
  </si>
  <si>
    <t>Änderung/Ergänzung</t>
  </si>
  <si>
    <t>Technical issues:</t>
  </si>
  <si>
    <t>Operational issues:</t>
  </si>
  <si>
    <t>Quality issues:</t>
  </si>
  <si>
    <t>Contract issues:</t>
  </si>
  <si>
    <t>Creator of Self assessment:</t>
  </si>
  <si>
    <t>Name:</t>
  </si>
  <si>
    <t>E-Mail:</t>
  </si>
  <si>
    <t>Kübler:</t>
  </si>
  <si>
    <t>Homepage</t>
  </si>
  <si>
    <t>Kennzahlen des Unternehmens:</t>
  </si>
  <si>
    <t>Tel.:</t>
  </si>
  <si>
    <t>Lieferantenqualifizierung Regeln zur Lenkung vom Dokument</t>
  </si>
  <si>
    <t>1. Dokumentvorlage wurde abgelegt unter:</t>
  </si>
  <si>
    <t>X:\VORLAGEN\MSOFFICE\SCM</t>
  </si>
  <si>
    <t>P:\SCM\30_Lieferanten\"Lieferantname"\02_Standards</t>
  </si>
  <si>
    <t>Position:</t>
  </si>
  <si>
    <t>Adress</t>
  </si>
  <si>
    <t>Website</t>
  </si>
  <si>
    <t>Founding year/legal from</t>
  </si>
  <si>
    <t>Bank data: BIC, IBAN</t>
  </si>
  <si>
    <t>Turnover tax ID number</t>
  </si>
  <si>
    <t>Production location</t>
  </si>
  <si>
    <t>Sales location</t>
  </si>
  <si>
    <t xml:space="preserve">Further plants </t>
  </si>
  <si>
    <t>Date of assesment/judgement</t>
  </si>
  <si>
    <t>CAD:</t>
  </si>
  <si>
    <t>ERP:</t>
  </si>
  <si>
    <t>CAQ:</t>
  </si>
  <si>
    <t>Anleitung:</t>
  </si>
  <si>
    <t>Kübler Beurteilung / Bemerkungen</t>
  </si>
  <si>
    <t>Management</t>
  </si>
  <si>
    <r>
      <t xml:space="preserve">Antwort Lieferant </t>
    </r>
    <r>
      <rPr>
        <sz val="8"/>
        <rFont val="Arial"/>
        <family val="2"/>
      </rPr>
      <t>Response Supplier</t>
    </r>
  </si>
  <si>
    <t>1.1</t>
  </si>
  <si>
    <t>1.2</t>
  </si>
  <si>
    <t>1.3</t>
  </si>
  <si>
    <t>1.4</t>
  </si>
  <si>
    <t>1.5</t>
  </si>
  <si>
    <t>1.6</t>
  </si>
  <si>
    <t>1.7</t>
  </si>
  <si>
    <t>1.8</t>
  </si>
  <si>
    <t>Produktion / Production</t>
  </si>
  <si>
    <t>Production floors are air-conditioned</t>
  </si>
  <si>
    <t>Storage areas are air-conditioned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</si>
  <si>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</si>
  <si>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</si>
  <si>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</si>
  <si>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</si>
  <si>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</si>
  <si>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</si>
  <si>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</si>
  <si>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</si>
  <si>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</si>
  <si>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</si>
  <si>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</si>
  <si>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</si>
  <si>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Own tool manufacturing in-house</t>
  </si>
  <si>
    <t>Fire-proof tool storage available</t>
  </si>
  <si>
    <t>Produktion ist klimatisiert</t>
  </si>
  <si>
    <t>Lager ist klimatisiert</t>
  </si>
  <si>
    <t>Meßraum ist klimatisiert und Luftfeuchte überwacht</t>
  </si>
  <si>
    <t>Eigener Werkzeugbau vorhanden</t>
  </si>
  <si>
    <t>Werkzeuge feuergeschützt gelagert</t>
  </si>
  <si>
    <t>Maschinen und Werkzeuge werden regelmäßig gewartet und dokumentiert</t>
  </si>
  <si>
    <t>Machine and tool maintenance at regular intervals and documented</t>
  </si>
  <si>
    <t>Production floor and equipment are ESD-protected</t>
  </si>
  <si>
    <t>AOI avaiable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</si>
  <si>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</si>
  <si>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</si>
  <si>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</si>
  <si>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</si>
  <si>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</si>
  <si>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</si>
  <si>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</si>
  <si>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</si>
  <si>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</si>
  <si>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</si>
  <si>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</si>
  <si>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</si>
  <si>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</si>
  <si>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</si>
  <si>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</si>
  <si>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</si>
  <si>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Eigene Galvanik vorhanden</t>
  </si>
  <si>
    <t>Eigene Pulverbeschichtung vorhanden</t>
  </si>
  <si>
    <t>Eigene CNC Produktion vorhanden</t>
  </si>
  <si>
    <t>Allgemein / General</t>
  </si>
  <si>
    <t>Mitarbeiterzurfiedenheit  wird regelmäßig ausgewertet und überwacht</t>
  </si>
  <si>
    <t>Backup Daten sind feuersicher gelagert.</t>
  </si>
  <si>
    <t>Direkte Verbindung des Feuermeldesystems zur Feuerwehr</t>
  </si>
  <si>
    <t>Feuersicheres Lager für Produktionswerkzeuge</t>
  </si>
  <si>
    <t>Produktionsstandort / Production side</t>
  </si>
  <si>
    <t>Produkthaftpflichversicherung vorhanden</t>
  </si>
  <si>
    <t>Quality</t>
  </si>
  <si>
    <t>Supplier is certified according to ISO 9001:2015</t>
  </si>
  <si>
    <t>Supplier is certified according to IATF 16949:2016</t>
  </si>
  <si>
    <t>Teile Qualität / Part Quality</t>
  </si>
  <si>
    <t>Meßmittel / Measuring Equipment</t>
  </si>
  <si>
    <t>Meßmittelsystemanalyse wird praktiziert (MSA)</t>
  </si>
  <si>
    <t>Schlechte Ware ist markiert und separat gelagert</t>
  </si>
  <si>
    <t>Prozess zur Kundenreklamation vorhanden</t>
  </si>
  <si>
    <t>Process Customer claims defined</t>
  </si>
  <si>
    <t>8 D Methode installiert</t>
  </si>
  <si>
    <t xml:space="preserve">8 D method is practiced </t>
  </si>
  <si>
    <t>Kommunikation / Communication</t>
  </si>
  <si>
    <t>Wichtige Personen sind per Mobiltelefon erreichbar</t>
  </si>
  <si>
    <t>Bestellungen / Orders</t>
  </si>
  <si>
    <t>Liefertreue zum Kunden wird ausgewertet und überwacht</t>
  </si>
  <si>
    <t>Deliveries to customer are evaluated and monitored.</t>
  </si>
  <si>
    <t>Erste Rückantwort auf 8 D Report mit Sofortmaßnahme innerhalb 24 Stunden möglich</t>
  </si>
  <si>
    <t>Fehleranalysereports auf Englisch möglich</t>
  </si>
  <si>
    <t>Kosten &amp; Logistik / Costs &amp; Logistic</t>
  </si>
  <si>
    <t>Are all production- and inspection steps in house? If no, which are outside.</t>
  </si>
  <si>
    <t>Supplier is willing to negotiate a QAA.(Quality Assurance Agreement)</t>
  </si>
  <si>
    <t>All relevant inspections and test can be done in house</t>
  </si>
  <si>
    <t>ahu</t>
  </si>
  <si>
    <t>Erstellen des Dokuments</t>
  </si>
  <si>
    <t>Umwelt&amp;Soziales / Environment&amp;Social</t>
  </si>
  <si>
    <t>Allgemein/ General</t>
  </si>
  <si>
    <t>Umwelt/Environment</t>
  </si>
  <si>
    <t>Umweltschutz verantwortliche Person benannt</t>
  </si>
  <si>
    <t>Environment responsible person defined</t>
  </si>
  <si>
    <t>Certified regarding ISO 140001 or similar</t>
  </si>
  <si>
    <t>Is the impact of the company's activities on the environment known (pollution, waste water...)</t>
  </si>
  <si>
    <t>Ist der Einfluß des Unternehmens auf die Umwelt bekannt (Verschmutzung, Abwasser..)</t>
  </si>
  <si>
    <t>Measures to decrease the environmental impact are defined and monitored</t>
  </si>
  <si>
    <t>Maßnahmen zur Senkung des Energieverbrauchs werden definiert und überwacht</t>
  </si>
  <si>
    <t>REACH and RoHS responsible person defined</t>
  </si>
  <si>
    <t>Sind die REACH und RoHS Richtlinien und Verpflichtungen bekannt und werden diese eingehalten</t>
  </si>
  <si>
    <t>Are the obligations of the REACH and RoHS standard known and respected</t>
  </si>
  <si>
    <t>Soziales/Social</t>
  </si>
  <si>
    <t>Mindestalter für Beschäftigte älter 15 Jahre.</t>
  </si>
  <si>
    <t>No worker younger than 15 years</t>
  </si>
  <si>
    <t>All wages are over legal minimum and all overtimes get paid</t>
  </si>
  <si>
    <t>Gesetzliche Mindestlöhne werden eingehalten und Überstunden werden entlohnt</t>
  </si>
  <si>
    <t>Arbeitssicherheit/Worksafety</t>
  </si>
  <si>
    <t>Gibt es einen Sicherheitsbeautragten</t>
  </si>
  <si>
    <t>Is a dedicated person responsible for work safety?</t>
  </si>
  <si>
    <t>Werden soziale Projekte unterstützt</t>
  </si>
  <si>
    <t xml:space="preserve">Jährliche Lieferantenbewertung / Annual Supplier Evaluation </t>
  </si>
  <si>
    <t>Lieferant ist flexibel im Falle von unerwarteten Situationen z.B. kurzfristige Lieferungen, Ersatzlieferungen und unterstützt Fa. Kübler</t>
  </si>
  <si>
    <t>No catastophes like fires, flood, earth quake ect. at supplier</t>
  </si>
  <si>
    <t>Lieferant war keinen Katastophen wie Bränden, Überschwemmungen, Erdbeben ect. ausgesetzt.</t>
  </si>
  <si>
    <t>Technologie/Technology</t>
  </si>
  <si>
    <t>Keine Lieferverzögerungen durch fehlende Fertigungskapazität</t>
  </si>
  <si>
    <t>No delivery delays due to lack of production capacity</t>
  </si>
  <si>
    <t>Machinery/production technologies meets the expectations of Kübler</t>
  </si>
  <si>
    <t>Gespächspartner sind in der Lage technisch zu unterstützen</t>
  </si>
  <si>
    <t>Lieferant unterstützt Kübler während der Entwicklung</t>
  </si>
  <si>
    <t>Supplier supports Kübler during development</t>
  </si>
  <si>
    <t>Maschinenpark/Fertigungstechnologien erfüllt die Erwartungen von Fa. Kübler</t>
  </si>
  <si>
    <t>Lieferant informiert Fa. Kübler  rechtzeitig über Prozeßänderungen</t>
  </si>
  <si>
    <t>Supplier informs Kübler about process changes</t>
  </si>
  <si>
    <t>Änderungen werden in der vereinbarten Zeit eingeführt</t>
  </si>
  <si>
    <t>Qualität/Quality</t>
  </si>
  <si>
    <t>ISO Certificate / IATF 16949 valid</t>
  </si>
  <si>
    <t>8D Reporte sind effektiv (keine Wiederholfehler)</t>
  </si>
  <si>
    <t>8D Reports are effective (no recurrence)</t>
  </si>
  <si>
    <t>Keine Produktionsausfälle wegen Qualitätsproblemen</t>
  </si>
  <si>
    <t>Lieferant ist proaktiv um die Qualitätsziele zu erreichen</t>
  </si>
  <si>
    <t>Kommunikation/Communication</t>
  </si>
  <si>
    <t>Kontaktpersonen sind gut zu erreichen</t>
  </si>
  <si>
    <t>Auftragsbestätigungen werden innerhalb 3 Arbeitstage an Kübler gesendet.</t>
  </si>
  <si>
    <t>Orderconfirmations arrive within 3 buisness days</t>
  </si>
  <si>
    <t>Kosten&amp;Logistik/Costs&amp;Logistics</t>
  </si>
  <si>
    <t>Bonitätsindex</t>
  </si>
  <si>
    <t>creditworthiness</t>
  </si>
  <si>
    <t>Bonitätsindex hat sich verschlechtert</t>
  </si>
  <si>
    <t>creditworthiness decreased</t>
  </si>
  <si>
    <t>Bewertung/ Rating</t>
  </si>
  <si>
    <t>Name Lieferant / Supplier Name:</t>
  </si>
  <si>
    <t>Erstellt von: / Completed by:</t>
  </si>
  <si>
    <t>Datum / Date:</t>
  </si>
  <si>
    <t>Umwelt&amp;Soziales</t>
  </si>
  <si>
    <t xml:space="preserve">Lieferantenbewertung / Supplier Scorecard </t>
  </si>
  <si>
    <t>Bewertungsmatrix</t>
  </si>
  <si>
    <t>10 = Vollständig erfüllt / Exzellent</t>
  </si>
  <si>
    <t>8 = Überwiegend erfüllt, geringfügige Abweichungen (Verbesserungspotenzial)</t>
  </si>
  <si>
    <t>0  = Nicht erfüllt, nicht existent - inakzeptabel</t>
  </si>
  <si>
    <t>nr = nicht relevant / nicht bewertet</t>
  </si>
  <si>
    <t>nr</t>
  </si>
  <si>
    <t>Ergebnis Jahr / Year</t>
  </si>
  <si>
    <t>Ja/Yes</t>
  </si>
  <si>
    <t>Nein/No</t>
  </si>
  <si>
    <t>NA</t>
  </si>
  <si>
    <r>
      <t xml:space="preserve">Selbstauskunft  Lieferant  
</t>
    </r>
    <r>
      <rPr>
        <b/>
        <sz val="8"/>
        <rFont val="Arial"/>
        <family val="2"/>
      </rPr>
      <t>Selfassessement Supplier</t>
    </r>
  </si>
  <si>
    <r>
      <t xml:space="preserve">Jährliche Performance
</t>
    </r>
    <r>
      <rPr>
        <b/>
        <sz val="8"/>
        <rFont val="Arial"/>
        <family val="2"/>
      </rPr>
      <t>Yearly Performance</t>
    </r>
  </si>
  <si>
    <t>Any REACH findings the past year</t>
  </si>
  <si>
    <t>Gab es REACH Abweichungen im letzten Jahr</t>
  </si>
  <si>
    <t>Target</t>
  </si>
  <si>
    <t>Arbeitsunfälle im letzten Jahr</t>
  </si>
  <si>
    <t>Any big work accidents the past year</t>
  </si>
  <si>
    <t>Berechnungs hilfe SA</t>
  </si>
  <si>
    <t>Neue Auflagen von Externen (z.B. Versicherungen, Behörden, Kunden)</t>
  </si>
  <si>
    <t>Any new restrictions of a third party</t>
  </si>
  <si>
    <r>
      <t xml:space="preserve">Firma </t>
    </r>
    <r>
      <rPr>
        <sz val="10"/>
        <rFont val="Arial"/>
        <family val="2"/>
      </rPr>
      <t>Company Name</t>
    </r>
  </si>
  <si>
    <r>
      <t xml:space="preserve">Anschrift </t>
    </r>
    <r>
      <rPr>
        <sz val="10"/>
        <rFont val="Arial"/>
        <family val="2"/>
      </rPr>
      <t>Address</t>
    </r>
  </si>
  <si>
    <r>
      <t xml:space="preserve">Umsatzsteuer Id.Nr. </t>
    </r>
    <r>
      <rPr>
        <sz val="10"/>
        <rFont val="Arial"/>
        <family val="2"/>
      </rPr>
      <t>VAT number</t>
    </r>
  </si>
  <si>
    <r>
      <t xml:space="preserve">Produktionsstandorte </t>
    </r>
    <r>
      <rPr>
        <sz val="10"/>
        <rFont val="Arial"/>
        <family val="2"/>
      </rPr>
      <t>Location of production</t>
    </r>
  </si>
  <si>
    <r>
      <t xml:space="preserve">Vertriebsstandorte </t>
    </r>
    <r>
      <rPr>
        <sz val="10"/>
        <rFont val="Arial"/>
        <family val="2"/>
      </rPr>
      <t>Location of sales dept.</t>
    </r>
  </si>
  <si>
    <r>
      <t xml:space="preserve">Weitere Werke </t>
    </r>
    <r>
      <rPr>
        <sz val="10"/>
        <rFont val="Arial"/>
        <family val="2"/>
      </rPr>
      <t>Other locations</t>
    </r>
  </si>
  <si>
    <r>
      <t xml:space="preserve">Datum der Auskunft/Beurteilung </t>
    </r>
    <r>
      <rPr>
        <sz val="10"/>
        <rFont val="Arial"/>
        <family val="2"/>
      </rPr>
      <t>Date of assessement</t>
    </r>
  </si>
  <si>
    <r>
      <t xml:space="preserve">Geschäftsführung </t>
    </r>
    <r>
      <rPr>
        <sz val="10"/>
        <rFont val="Arial"/>
        <family val="2"/>
      </rPr>
      <t>Managing directors:</t>
    </r>
  </si>
  <si>
    <r>
      <t xml:space="preserve">Qualität </t>
    </r>
    <r>
      <rPr>
        <sz val="10"/>
        <rFont val="Arial"/>
        <family val="2"/>
      </rPr>
      <t>Quality:</t>
    </r>
  </si>
  <si>
    <r>
      <t xml:space="preserve">Technik </t>
    </r>
    <r>
      <rPr>
        <sz val="10"/>
        <rFont val="Arial"/>
        <family val="2"/>
      </rPr>
      <t>Technology:</t>
    </r>
  </si>
  <si>
    <r>
      <t xml:space="preserve">Vertrieb Außendienst </t>
    </r>
    <r>
      <rPr>
        <sz val="10"/>
        <rFont val="Arial"/>
        <family val="2"/>
      </rPr>
      <t>External sales:</t>
    </r>
  </si>
  <si>
    <r>
      <t xml:space="preserve">Vertrieb Innendienst </t>
    </r>
    <r>
      <rPr>
        <sz val="10"/>
        <rFont val="Arial"/>
        <family val="2"/>
      </rPr>
      <t>Internal sales:</t>
    </r>
  </si>
  <si>
    <r>
      <t xml:space="preserve">Selbstauskunft </t>
    </r>
    <r>
      <rPr>
        <sz val="10"/>
        <rFont val="Arial"/>
        <family val="2"/>
      </rPr>
      <t>Selfassessement:</t>
    </r>
  </si>
  <si>
    <r>
      <t xml:space="preserve">Lieferantenkontakte und Verantwortliche: </t>
    </r>
    <r>
      <rPr>
        <u/>
        <sz val="12"/>
        <rFont val="Arial"/>
        <family val="2"/>
      </rPr>
      <t>Supplier contacts and responsible persons</t>
    </r>
  </si>
  <si>
    <r>
      <t xml:space="preserve">Umsatz (€) </t>
    </r>
    <r>
      <rPr>
        <sz val="10"/>
        <rFont val="Arial"/>
        <family val="2"/>
      </rPr>
      <t>Turnover (€)</t>
    </r>
  </si>
  <si>
    <r>
      <t xml:space="preserve">Exportanteil (%) </t>
    </r>
    <r>
      <rPr>
        <sz val="10"/>
        <rFont val="Arial"/>
        <family val="2"/>
      </rPr>
      <t>Export %</t>
    </r>
  </si>
  <si>
    <r>
      <t xml:space="preserve">Eigenkapital </t>
    </r>
    <r>
      <rPr>
        <sz val="10"/>
        <rFont val="Arial"/>
        <family val="2"/>
      </rPr>
      <t>Equity</t>
    </r>
  </si>
  <si>
    <r>
      <t xml:space="preserve">Unternehmensergebnis (EBT) </t>
    </r>
    <r>
      <rPr>
        <sz val="10"/>
        <rFont val="Arial"/>
        <family val="2"/>
      </rPr>
      <t>Corporate results</t>
    </r>
  </si>
  <si>
    <r>
      <t xml:space="preserve">Bankdaten: BIC,IBAN </t>
    </r>
    <r>
      <rPr>
        <sz val="10"/>
        <rFont val="Arial"/>
        <family val="2"/>
      </rPr>
      <t>Bank data swift code</t>
    </r>
  </si>
  <si>
    <r>
      <t xml:space="preserve">Allgemeine Auskünfte </t>
    </r>
    <r>
      <rPr>
        <sz val="14"/>
        <rFont val="Arial"/>
        <family val="2"/>
      </rPr>
      <t>Generall information:</t>
    </r>
  </si>
  <si>
    <r>
      <t xml:space="preserve">Welche Sofware ist im Einsatz </t>
    </r>
    <r>
      <rPr>
        <sz val="10"/>
        <rFont val="Arial"/>
        <family val="2"/>
      </rPr>
      <t>Software in use:</t>
    </r>
  </si>
  <si>
    <t xml:space="preserve">2. Nach und während der Bearbeitung wird das Dokument je Lieferant abgelegt unter: </t>
  </si>
  <si>
    <t>Lieferant/ Supplier:</t>
  </si>
  <si>
    <t xml:space="preserve">Land/Country:                                                     </t>
  </si>
  <si>
    <t>Ort/City:</t>
  </si>
  <si>
    <t>Mitarbeiter/ Employees:</t>
  </si>
  <si>
    <t>Sind Gefahrenstellen ausreichend beschildert</t>
  </si>
  <si>
    <t>Are dangerous spots signposted?</t>
  </si>
  <si>
    <t>Quotes can be provided within 3 working days</t>
  </si>
  <si>
    <t>Angebote können innerhalb von 3 Arbeitstagen geliefert werden</t>
  </si>
  <si>
    <r>
      <t xml:space="preserve">Serienteile:
</t>
    </r>
    <r>
      <rPr>
        <sz val="10"/>
        <rFont val="Arial"/>
        <family val="2"/>
      </rPr>
      <t>Serial parts:</t>
    </r>
  </si>
  <si>
    <r>
      <t xml:space="preserve">Muster:
</t>
    </r>
    <r>
      <rPr>
        <sz val="10"/>
        <rFont val="Arial"/>
        <family val="2"/>
      </rPr>
      <t>Samples:</t>
    </r>
  </si>
  <si>
    <t>Manual:</t>
  </si>
  <si>
    <r>
      <rPr>
        <b/>
        <sz val="9"/>
        <rFont val="Arial"/>
        <family val="2"/>
      </rPr>
      <t>Aktuelles Jahr</t>
    </r>
    <r>
      <rPr>
        <sz val="9"/>
        <rFont val="Arial"/>
        <family val="2"/>
      </rPr>
      <t xml:space="preserve">                 Actual Year</t>
    </r>
  </si>
  <si>
    <r>
      <rPr>
        <b/>
        <sz val="9"/>
        <rFont val="Arial"/>
        <family val="2"/>
      </rPr>
      <t>Nächstes Jahr</t>
    </r>
    <r>
      <rPr>
        <sz val="9"/>
        <rFont val="Arial"/>
        <family val="2"/>
      </rPr>
      <t xml:space="preserve">                    Next Year</t>
    </r>
  </si>
  <si>
    <r>
      <rPr>
        <b/>
        <sz val="9"/>
        <rFont val="Arial"/>
        <family val="2"/>
      </rPr>
      <t>Vorjahr</t>
    </r>
    <r>
      <rPr>
        <sz val="9"/>
        <rFont val="Arial"/>
        <family val="2"/>
      </rPr>
      <t xml:space="preserve">                      previous year</t>
    </r>
  </si>
  <si>
    <r>
      <t xml:space="preserve">Mitarbeiterzahl Produktion                               </t>
    </r>
    <r>
      <rPr>
        <sz val="10"/>
        <rFont val="Arial"/>
        <family val="2"/>
      </rPr>
      <t>Number of employees production</t>
    </r>
  </si>
  <si>
    <r>
      <rPr>
        <b/>
        <sz val="10"/>
        <rFont val="Arial"/>
        <family val="2"/>
      </rPr>
      <t>Lieferant Name</t>
    </r>
    <r>
      <rPr>
        <sz val="10"/>
        <rFont val="Arial"/>
        <family val="2"/>
      </rPr>
      <t xml:space="preserve"> Company Name:</t>
    </r>
  </si>
  <si>
    <r>
      <rPr>
        <b/>
        <sz val="10"/>
        <rFont val="Arial"/>
        <family val="2"/>
      </rPr>
      <t xml:space="preserve">Bearbeitet von </t>
    </r>
    <r>
      <rPr>
        <sz val="10"/>
        <rFont val="Arial"/>
        <family val="2"/>
      </rPr>
      <t>Completed by:</t>
    </r>
  </si>
  <si>
    <r>
      <rPr>
        <b/>
        <sz val="10"/>
        <rFont val="Arial"/>
        <family val="2"/>
      </rPr>
      <t>Datum</t>
    </r>
    <r>
      <rPr>
        <sz val="10"/>
        <rFont val="Arial"/>
        <family val="2"/>
      </rPr>
      <t xml:space="preserve"> Date :</t>
    </r>
  </si>
  <si>
    <r>
      <rPr>
        <b/>
        <sz val="10"/>
        <rFont val="Arial"/>
        <family val="2"/>
      </rPr>
      <t>Verantworlicher QM</t>
    </r>
    <r>
      <rPr>
        <sz val="10"/>
        <rFont val="Arial"/>
        <family val="2"/>
      </rPr>
      <t xml:space="preserve"> responsible QM:</t>
    </r>
  </si>
  <si>
    <r>
      <t xml:space="preserve">SARA
Lieferantenselbstauskunft/Risikoanalyse
</t>
    </r>
    <r>
      <rPr>
        <u/>
        <sz val="16"/>
        <rFont val="Arial"/>
        <family val="2"/>
      </rPr>
      <t>Supplier Self Assessement / Riskanalysis</t>
    </r>
  </si>
  <si>
    <t>Kübler</t>
  </si>
  <si>
    <t>Supplier</t>
  </si>
  <si>
    <r>
      <rPr>
        <b/>
        <sz val="10"/>
        <rFont val="Arial"/>
        <family val="2"/>
      </rPr>
      <t xml:space="preserve">Datum </t>
    </r>
    <r>
      <rPr>
        <sz val="10"/>
        <rFont val="Arial"/>
        <family val="2"/>
      </rPr>
      <t>Date:</t>
    </r>
  </si>
  <si>
    <r>
      <t xml:space="preserve">Mitarbeiterzahl  QS 
</t>
    </r>
    <r>
      <rPr>
        <sz val="10"/>
        <rFont val="Arial"/>
        <family val="2"/>
      </rPr>
      <t>Number of employees quality dept.</t>
    </r>
  </si>
  <si>
    <r>
      <t xml:space="preserve">Kreditreformauskunft beigefügt                      </t>
    </r>
    <r>
      <rPr>
        <sz val="10"/>
        <rFont val="Arial"/>
        <family val="2"/>
      </rPr>
      <t>Credit worthiness information attached</t>
    </r>
  </si>
  <si>
    <r>
      <t xml:space="preserve">Gründungsjahr </t>
    </r>
    <r>
      <rPr>
        <sz val="10"/>
        <rFont val="Arial"/>
        <family val="2"/>
      </rPr>
      <t xml:space="preserve">                                                      Year of founding</t>
    </r>
  </si>
  <si>
    <t>Kosten / Costs</t>
  </si>
  <si>
    <t>Logistik / Logistics</t>
  </si>
  <si>
    <r>
      <t xml:space="preserve">Rechtsform
</t>
    </r>
    <r>
      <rPr>
        <sz val="10"/>
        <rFont val="Arial"/>
        <family val="2"/>
      </rPr>
      <t>Legal form</t>
    </r>
  </si>
  <si>
    <r>
      <t xml:space="preserve">Bewertung KüblerSelbstauskunft  Lieferant Ziel 80%
</t>
    </r>
    <r>
      <rPr>
        <b/>
        <sz val="8"/>
        <rFont val="Arial"/>
        <family val="2"/>
      </rPr>
      <t>Rating Kübler Selfassessement Supplier Target 80%</t>
    </r>
  </si>
  <si>
    <r>
      <rPr>
        <b/>
        <sz val="10"/>
        <rFont val="Arial"/>
        <family val="2"/>
      </rPr>
      <t>Verantworllicher SP</t>
    </r>
    <r>
      <rPr>
        <sz val="10"/>
        <rFont val="Arial"/>
        <family val="2"/>
      </rPr>
      <t xml:space="preserve"> responsible PUR:</t>
    </r>
  </si>
  <si>
    <t>6 = Teilweise erfüllt, größere Abweichungen</t>
  </si>
  <si>
    <t>4  = Unzureichend erfüllt, schwerwiegende Abweichung</t>
  </si>
  <si>
    <t>Erledigt  Done</t>
  </si>
  <si>
    <r>
      <rPr>
        <b/>
        <sz val="10"/>
        <rFont val="Arial"/>
        <family val="2"/>
      </rPr>
      <t>Bemerkungen</t>
    </r>
    <r>
      <rPr>
        <sz val="10"/>
        <rFont val="Arial"/>
        <family val="2"/>
      </rPr>
      <t xml:space="preserve"> Kübler rating / remarks</t>
    </r>
  </si>
  <si>
    <r>
      <t xml:space="preserve">Lieferant </t>
    </r>
    <r>
      <rPr>
        <sz val="12"/>
        <rFont val="Arial"/>
        <family val="2"/>
      </rPr>
      <t xml:space="preserve"> supplier</t>
    </r>
  </si>
  <si>
    <r>
      <t xml:space="preserve">Maßnahme </t>
    </r>
    <r>
      <rPr>
        <sz val="10"/>
        <rFont val="Arial"/>
        <family val="2"/>
      </rPr>
      <t>Action</t>
    </r>
  </si>
  <si>
    <r>
      <t xml:space="preserve">Zieldatum  </t>
    </r>
    <r>
      <rPr>
        <sz val="10"/>
        <rFont val="Arial"/>
        <family val="2"/>
      </rPr>
      <t>Target Date</t>
    </r>
  </si>
  <si>
    <t>Bemerkung Remarks</t>
  </si>
  <si>
    <t xml:space="preserve">Kübler </t>
  </si>
  <si>
    <r>
      <rPr>
        <b/>
        <sz val="10"/>
        <rFont val="Arial"/>
        <family val="2"/>
      </rPr>
      <t>Bewertung</t>
    </r>
    <r>
      <rPr>
        <sz val="10"/>
        <rFont val="Arial"/>
        <family val="2"/>
      </rPr>
      <t xml:space="preserve"> / Rating</t>
    </r>
  </si>
  <si>
    <t xml:space="preserve">Name: </t>
  </si>
  <si>
    <t xml:space="preserve">Tel.: </t>
  </si>
  <si>
    <r>
      <t>Umsatzrendite (Ergebnis/Umsatz)</t>
    </r>
    <r>
      <rPr>
        <sz val="10"/>
        <rFont val="Arial"/>
        <family val="2"/>
      </rPr>
      <t xml:space="preserve">                              return on sales</t>
    </r>
  </si>
  <si>
    <r>
      <t xml:space="preserve">Mitarbeiterzahl Entwicklung                                       </t>
    </r>
    <r>
      <rPr>
        <sz val="10"/>
        <rFont val="Arial"/>
        <family val="2"/>
      </rPr>
      <t>Number of employees R&amp;D</t>
    </r>
  </si>
  <si>
    <r>
      <t xml:space="preserve">Mitarbeiterzahl  Verwaltung                                        </t>
    </r>
    <r>
      <rPr>
        <sz val="10"/>
        <rFont val="Arial"/>
        <family val="2"/>
      </rPr>
      <t>Number of employees administration</t>
    </r>
  </si>
  <si>
    <r>
      <t>Nennen Sie uns Ihre größten 3 Kunden</t>
    </r>
    <r>
      <rPr>
        <sz val="10"/>
        <rFont val="Arial"/>
        <family val="2"/>
      </rPr>
      <t xml:space="preserve">                   Please state your 3 biggest customers:</t>
    </r>
  </si>
  <si>
    <r>
      <t xml:space="preserve">Welche Meßgeräte sind im Einsatz.                           </t>
    </r>
    <r>
      <rPr>
        <sz val="10"/>
        <rFont val="Arial"/>
        <family val="2"/>
      </rPr>
      <t>Which measuring devices/tools are in use:</t>
    </r>
  </si>
  <si>
    <t>Alle relevanten Prüfungen und Tests können im Haus durchgeführt werden</t>
  </si>
  <si>
    <t>ISO Certificate Iso 9001 / IATF 16949 gültig</t>
  </si>
  <si>
    <r>
      <t xml:space="preserve">Gesamt </t>
    </r>
    <r>
      <rPr>
        <sz val="10"/>
        <rFont val="Arial"/>
        <family val="2"/>
      </rPr>
      <t>Total</t>
    </r>
  </si>
  <si>
    <r>
      <t xml:space="preserve">Umwelt&amp;Soziales </t>
    </r>
    <r>
      <rPr>
        <sz val="10"/>
        <rFont val="Arial"/>
        <family val="2"/>
      </rPr>
      <t>Environment&amp;Social</t>
    </r>
  </si>
  <si>
    <r>
      <t xml:space="preserve">Kosten&amp;Logistik </t>
    </r>
    <r>
      <rPr>
        <sz val="10"/>
        <rFont val="Arial"/>
        <family val="2"/>
      </rPr>
      <t>Costs&amp;Logistic</t>
    </r>
  </si>
  <si>
    <r>
      <t xml:space="preserve">Kommunikation </t>
    </r>
    <r>
      <rPr>
        <sz val="10"/>
        <rFont val="Arial"/>
        <family val="2"/>
      </rPr>
      <t>Communication</t>
    </r>
  </si>
  <si>
    <r>
      <t xml:space="preserve">Qualität </t>
    </r>
    <r>
      <rPr>
        <sz val="10"/>
        <rFont val="Arial"/>
        <family val="2"/>
      </rPr>
      <t>Quality</t>
    </r>
  </si>
  <si>
    <r>
      <t xml:space="preserve">Technologie </t>
    </r>
    <r>
      <rPr>
        <sz val="10"/>
        <rFont val="Arial"/>
        <family val="2"/>
      </rPr>
      <t>Technologie</t>
    </r>
  </si>
  <si>
    <r>
      <t xml:space="preserve">Management </t>
    </r>
    <r>
      <rPr>
        <sz val="10"/>
        <rFont val="Arial"/>
        <family val="2"/>
      </rPr>
      <t>Management</t>
    </r>
  </si>
  <si>
    <t>01.</t>
  </si>
  <si>
    <t>02.</t>
  </si>
  <si>
    <t>Rev.</t>
  </si>
  <si>
    <t>Datum</t>
  </si>
  <si>
    <t>Gewichtung und Formatierung</t>
  </si>
  <si>
    <t>Bewertung (nach VDA-Logik):
10 Punkte: Technische Vorgaben zu Produkt und Prozess werden eingehalten.
8 Punkte: Prozessschwächen sind vorhanden, werden jedoch sofort erkannt und beseitigt.
6 Punkte: Prozessstörungen, Produkte können nicht prozesssicher hergestellt werden.
4 Punkte: Produkte können nicht prozesssicher hergestellt werden. Prozessfähigkeit nicht erreicht.
0 Punkte: Maschinen, Anlagen ungeeignet. Reklamationen und Feldausfälle sind zu erwarten.
nr: nicht relevant =&gt; kein Einfluss auf die Bewertung</t>
  </si>
  <si>
    <r>
      <t xml:space="preserve">Lieferantenselbstauskunft
</t>
    </r>
    <r>
      <rPr>
        <sz val="18"/>
        <rFont val="Arial"/>
        <family val="2"/>
      </rPr>
      <t>Supplier Self Assessement</t>
    </r>
  </si>
  <si>
    <r>
      <t xml:space="preserve">Selbstauskunft/Bemerkungen Lieferant
 </t>
    </r>
    <r>
      <rPr>
        <sz val="12"/>
        <rFont val="Arial"/>
        <family val="2"/>
      </rPr>
      <t>Selfassessment/Remarks Supplier</t>
    </r>
  </si>
  <si>
    <t>Support of social projects</t>
  </si>
  <si>
    <t>03.</t>
  </si>
  <si>
    <t xml:space="preserve">Berechnung der Bewertung Kübler. </t>
  </si>
  <si>
    <r>
      <t xml:space="preserve">3. Dokument wird: 
a) von KD (SCM/SCM-QM) vorbereitet
b) Tabellenblatt Yearly Result, Regeln und Revision werden für die Selbstauskunft ausgeblendet.(Scorecard wird erst zur jährlichen Bewertung wieder eingeblendet). 
</t>
    </r>
    <r>
      <rPr>
        <b/>
        <sz val="10"/>
        <rFont val="Arial"/>
        <family val="2"/>
      </rPr>
      <t xml:space="preserve">    Die einzelnen Blattschutze müssen aktiviert sein</t>
    </r>
    <r>
      <rPr>
        <sz val="10"/>
        <rFont val="Arial"/>
        <family val="2"/>
      </rPr>
      <t>.
b) von Lieferant ausgefüllt und per E-Mail in Excel-Format an KÜBLER (SCM/SCM-QM) übermittelt;</t>
    </r>
  </si>
  <si>
    <t>04.</t>
  </si>
  <si>
    <t>Druckbereiche angelegt/angepasst</t>
  </si>
  <si>
    <t>Regelmäßige Datensicherung auf externen Speicherorten</t>
  </si>
  <si>
    <t>Regular backup to external locations</t>
  </si>
  <si>
    <t xml:space="preserve">Backup data are fire proofed stored </t>
  </si>
  <si>
    <t>Der Lieferant ist bereit, Geschäfte gemäß des lokalen Rechts des Lieferorts zu tätigen</t>
  </si>
  <si>
    <t>Datensicherung / Backup</t>
  </si>
  <si>
    <t xml:space="preserve">Regelmäßige Datensicherung  für alle wichtigen  Daten 
(bitte Häufigkeit angeben) </t>
  </si>
  <si>
    <t>Backup of all relevant data at regular intervals  (frequency)</t>
  </si>
  <si>
    <r>
      <t>Auslastung % C</t>
    </r>
    <r>
      <rPr>
        <sz val="10"/>
        <rFont val="Arial"/>
        <family val="2"/>
      </rPr>
      <t>apacity utilization %</t>
    </r>
  </si>
  <si>
    <t>Process for employees training and edjucation in place</t>
  </si>
  <si>
    <t>Customer satisfaction is regularly evaluated.</t>
  </si>
  <si>
    <t>Plan for internal audits avaiable.</t>
  </si>
  <si>
    <t>Quality tools are in use. (If yes, which eg FMEA, 8 D Report, Q-charts, Ishikawa...)</t>
  </si>
  <si>
    <t xml:space="preserve">Needs of workerqualification determined </t>
  </si>
  <si>
    <t>Qualifikationsbedarfe werden regelmäßig ermittelt</t>
  </si>
  <si>
    <t>Measurement system analysis performed</t>
  </si>
  <si>
    <t>3D Meßmaschine und trainierte Mitarbeiter vorhanden</t>
  </si>
  <si>
    <t>3 D measuring equipment available and staff trained</t>
  </si>
  <si>
    <t>Prüf- und Messgeräte werden regelmäßig kalibriert</t>
  </si>
  <si>
    <t>Test and measuring equipment calibrated</t>
  </si>
  <si>
    <t>Calibration of the measuring equipment is carried out in house</t>
  </si>
  <si>
    <t>Kalibrierung der Messmittel wird im Hause durchgeführt</t>
  </si>
  <si>
    <t>Rücksendeprozess nur über RMA (Return Material Authorization) Nummer möglich.</t>
  </si>
  <si>
    <t>Return of NCM only possible via RMA (Return Material Authorization) number.</t>
  </si>
  <si>
    <t>NCM material marked clearly and stored at separate stock</t>
  </si>
  <si>
    <t>Reklamationsprozeß / NCM Process</t>
  </si>
  <si>
    <t>First article inspetion reports can be provided</t>
  </si>
  <si>
    <t>Supplier is certified according to ATEX</t>
  </si>
  <si>
    <t>Wichtige prozessrelevante Maße werden erfasst, überwacht und ausgewertet.</t>
  </si>
  <si>
    <t>Important process-relevant measures are recorded, monitored and evaluated.</t>
  </si>
  <si>
    <t xml:space="preserve">Erstmusterprüfberichte können bereitgestellt werden </t>
  </si>
  <si>
    <t>FMEA for important quality-relevant processes are carried out.  (FMEA, APQP Advanced Product Quality Planning)</t>
  </si>
  <si>
    <t>Mögliche Schwachstellen bei qualitätsrelevanten Prozessen werden im Vorfeld untersucht. (FMEA, APQP Advanced Product Quality Planning)</t>
  </si>
  <si>
    <t>Mitarbeiterfluktuation und Krankenstand wird regelmäßig ausgewertet und überwacht</t>
  </si>
  <si>
    <t>Employee fluctuation and sick leave is regularly evaluated and monitored</t>
  </si>
  <si>
    <t>Employeesatisfaction is regularly evaluated</t>
  </si>
  <si>
    <t>Produktgarantie min. 12 Monate</t>
  </si>
  <si>
    <t>Product warranty minimum 12 months</t>
  </si>
  <si>
    <t>Fire-proof storage for production tools</t>
  </si>
  <si>
    <t>Erfahrung mit Logistikmethoden
(z.B. Kanban, Konsignationslager)</t>
  </si>
  <si>
    <t>1.9</t>
  </si>
  <si>
    <t>1.10</t>
  </si>
  <si>
    <t>Technik / Technic</t>
  </si>
  <si>
    <t>Eigener Musterbau vorhanden</t>
  </si>
  <si>
    <t>Own model shop available</t>
  </si>
  <si>
    <t>Important spare parts are defined and available</t>
  </si>
  <si>
    <t>1.11</t>
  </si>
  <si>
    <t>Relevante Lagerflächen sind ESD geschützt</t>
  </si>
  <si>
    <t>Relevant storage areas are ESD protected</t>
  </si>
  <si>
    <t>Relevante Prozessschritte sind ESD geschützt</t>
  </si>
  <si>
    <t>100% Funktionstest bei Baugruppen installiert (z.B. El. Boards und Einzelteile)</t>
  </si>
  <si>
    <t>Functional test installed on assemblies (e.g., electronic boards and parts)</t>
  </si>
  <si>
    <t>Measuring rooms are temperature and humiditiy monitored</t>
  </si>
  <si>
    <t>Ausstattung /  equipment</t>
  </si>
  <si>
    <t>Granulattrockner vorhanden (bei Kunstofffertigung)</t>
  </si>
  <si>
    <t>Resin dryers available (Plastic production)</t>
  </si>
  <si>
    <t>Eigene Lackiererei vorhanden</t>
  </si>
  <si>
    <t>Own spray paint shop available</t>
  </si>
  <si>
    <t>Own galvanic coatings available</t>
  </si>
  <si>
    <t>Own powder coating line available</t>
  </si>
  <si>
    <t>Own CNC production available</t>
  </si>
  <si>
    <t>2.7</t>
  </si>
  <si>
    <t>Austausch größerer Dateien über WEB / Cloud möglich</t>
  </si>
  <si>
    <t xml:space="preserve"> file sharing  via WEB / Cloud possible</t>
  </si>
  <si>
    <t>Desktopsharing und Videochat möglich (z.B. Skype, Teamviewer)</t>
  </si>
  <si>
    <t>Desktop sharing and video chat possible (E.g. Skype,Teamviewer)</t>
  </si>
  <si>
    <t>Kommunikationsmatrixen incl. Vertreter für Kunden vorhanden</t>
  </si>
  <si>
    <t>Communication matrixes incl. replacement for customers available</t>
  </si>
  <si>
    <t>First response to 8 D report with containment action possible within 24 hours</t>
  </si>
  <si>
    <t>Failure analysis reports in English language possible</t>
  </si>
  <si>
    <t>Auftragsbestätigungen mit festem Liefertermin können innerhalb von 3 Arbeitstagen bestätigt werden</t>
  </si>
  <si>
    <t>Order confirmations with a reliable delivery date can be sent out within 3 business days</t>
  </si>
  <si>
    <t>Unternehmen gemäß OSHAS 18001 oder ähnliches Zertifiziert</t>
  </si>
  <si>
    <t>Certified regarding DIN EN ISO 50001 or similar</t>
  </si>
  <si>
    <t>Certified regarding OSHAS 18001 or similar</t>
  </si>
  <si>
    <t>Bereitschaft einen Sicherheitsbestand an (Vor-)Material vorzuhalten</t>
  </si>
  <si>
    <t>Willingness to provide a safety stock of (pre-) material</t>
  </si>
  <si>
    <t>Automatische optische Inspection vorhanden ( AOI)</t>
  </si>
  <si>
    <t>Berichte / Reports</t>
  </si>
  <si>
    <t>Mögliches Verbesserungspotential  wird dem Kunden berichtet.</t>
  </si>
  <si>
    <t xml:space="preserve">Potential improvements reported to customer </t>
  </si>
  <si>
    <t>Significant process changes are reported to customer.</t>
  </si>
  <si>
    <t>Signifikante Prozessänderungen werden dem Kunden berichtet.</t>
  </si>
  <si>
    <t>Supplier is flexible in case of unexpected situations e.g. short-term deliveries, replacement deliveries and supports the company Kübler</t>
  </si>
  <si>
    <t>Der Lieferant respektiert Kübler als geschätzten Kunden</t>
  </si>
  <si>
    <t>The supplier respects Kübler as valued customer</t>
  </si>
  <si>
    <t>Product changes are done in the agreed time</t>
  </si>
  <si>
    <t>Partners are able to provide technical support</t>
  </si>
  <si>
    <t>Qualitiy problems are closed in the agreed time</t>
  </si>
  <si>
    <t>Qualitätsprobleme in vereinbarter Zeit abgestellt</t>
  </si>
  <si>
    <t>No production stops at Kübler caused by quality problems</t>
  </si>
  <si>
    <t>Supplier is proactive to meet the quality targets</t>
  </si>
  <si>
    <t>Partners are are easy to reach</t>
  </si>
  <si>
    <t>Lieferant antwortet auf auf alle anfallenden Fragen (Technik, Lieferzeit,Preise…) innerhalb einer angemessenen Zeit.</t>
  </si>
  <si>
    <t>Supplier answers to all questions that may occur (technology, delivery time, price ...) within a reasonable time.</t>
  </si>
  <si>
    <t>In the different excel sheets you will find different categories. Please fill in the sheet general information and answer the questions of the sheets: Quality, Management, Costs&amp;Logistic, Technic,  Communication und Environment&amp;Social.
The fields for supplier entries are marked blue.</t>
  </si>
  <si>
    <t xml:space="preserve">Sie finden in den folgenden Tabellenblätter verschiedene Kategorien. Füllen Sie die Tabelle Allgemeine Auskünfte (General Information) aus. Bitte beantworten Sie die Fragen zur Selbstauskunft (SA) in den Tabellenblätter:  Quality, Management, Costs&amp;Logistic, Technic,  Communication und Environment&amp;Social aus.  Alle Eingabefelder für den Lieferanten sind blau hinterlegt.
</t>
  </si>
  <si>
    <t>05</t>
  </si>
  <si>
    <t>Redaktionelle Anpassungen</t>
  </si>
  <si>
    <t>Gab es die letzten 3 Jahre einen Arbeitssicherheitsunfall</t>
  </si>
  <si>
    <t>Was there a work safety accident the past 3 years</t>
  </si>
  <si>
    <t>Liefertreue (DKZ)</t>
  </si>
  <si>
    <t>Kosten</t>
  </si>
  <si>
    <t>max mögliche Punkte</t>
  </si>
  <si>
    <r>
      <t xml:space="preserve">Deckungssumme Produkthaftpflichtvers. </t>
    </r>
    <r>
      <rPr>
        <sz val="10"/>
        <rFont val="Arial"/>
        <family val="2"/>
      </rPr>
      <t>product liability insurance cover total</t>
    </r>
  </si>
  <si>
    <r>
      <t>In wievielen Schichten arbeitet die Produktion?</t>
    </r>
    <r>
      <rPr>
        <sz val="10"/>
        <rFont val="Arial"/>
        <family val="2"/>
      </rPr>
      <t xml:space="preserve"> How many shifts are working in production?</t>
    </r>
  </si>
  <si>
    <r>
      <t xml:space="preserve">Mitarbeiterzahl Gesamt </t>
    </r>
    <r>
      <rPr>
        <sz val="10"/>
        <rFont val="Arial"/>
        <family val="2"/>
      </rPr>
      <t>Number of employees</t>
    </r>
  </si>
  <si>
    <r>
      <t xml:space="preserve">Krankenstand in %                                              </t>
    </r>
    <r>
      <rPr>
        <sz val="10"/>
        <rFont val="Arial"/>
        <family val="2"/>
      </rPr>
      <t>Number of employees`s illness</t>
    </r>
  </si>
  <si>
    <r>
      <t xml:space="preserve">Nennen Sie uns Ihre 3 größten europäischen Kunden 
</t>
    </r>
    <r>
      <rPr>
        <sz val="10"/>
        <rFont val="Arial"/>
        <family val="2"/>
      </rPr>
      <t>Please state your 3 biggest european customers:</t>
    </r>
  </si>
  <si>
    <r>
      <t xml:space="preserve">Gibt es einen Kunden mit mehr als 30% Umsatzanteil? Wenn ja welcher?
</t>
    </r>
    <r>
      <rPr>
        <sz val="10"/>
        <rFont val="Arial"/>
        <family val="2"/>
      </rPr>
      <t>Is there a customer with more than 30% of turnover?</t>
    </r>
  </si>
  <si>
    <r>
      <t xml:space="preserve">Geben Sie uns einen groben Überblick über Ihren Maschinenpark. 
</t>
    </r>
    <r>
      <rPr>
        <sz val="10"/>
        <rFont val="Arial"/>
        <family val="2"/>
      </rPr>
      <t>Give us a rough overview of your machine park.</t>
    </r>
  </si>
  <si>
    <r>
      <t xml:space="preserve">Durchschnittsalter der Maschinen ?
</t>
    </r>
    <r>
      <rPr>
        <sz val="10"/>
        <rFont val="Arial"/>
        <family val="2"/>
      </rPr>
      <t>Average age of machines?</t>
    </r>
  </si>
  <si>
    <r>
      <t xml:space="preserve">Welches Fachpersonal ist in der Fertigung eingesetzt?
</t>
    </r>
    <r>
      <rPr>
        <sz val="10"/>
        <rFont val="Arial"/>
        <family val="2"/>
      </rPr>
      <t>Which skilled worker are working in production.</t>
    </r>
  </si>
  <si>
    <r>
      <t xml:space="preserve">Welche Minimum Produktionslosgröße für Serienproduktion haben Sie?
</t>
    </r>
    <r>
      <rPr>
        <sz val="10"/>
        <rFont val="Arial"/>
        <family val="2"/>
      </rPr>
      <t>Minimum production lot size for  serial production</t>
    </r>
  </si>
  <si>
    <r>
      <t xml:space="preserve">Wie ist die Standardlieferzeit von Mustern- und Serienteilen. </t>
    </r>
    <r>
      <rPr>
        <sz val="10"/>
        <rFont val="Arial"/>
        <family val="2"/>
      </rPr>
      <t>How long are the standard delivery times for samples and serial parts?</t>
    </r>
  </si>
  <si>
    <t>Zertifizierung nach ISO 9001:2015 vorhanden?</t>
  </si>
  <si>
    <t>Zertifizierung nach IATF 16949:2016 vorhanden?</t>
  </si>
  <si>
    <t>Zertifizierung nach ATEX vorhanden?</t>
  </si>
  <si>
    <t>Planung für interne Audits vorhanden?</t>
  </si>
  <si>
    <t>Welche Werkzeuge der Qualitätssicherung sind in Gebrauch (wenn ja welche. Z.B. FMEA, 8 D Report, QRK, Ishikawa..)?</t>
  </si>
  <si>
    <t>Die Kundenzufriedenheit wird regelmäßig ausgewertet und überwacht.</t>
  </si>
  <si>
    <t>Bereitschaft zum Abschluß einer Qualitätssicherungsvereinbarung ist vorhanden.</t>
  </si>
  <si>
    <t>Werden Fertigungs bzw. Prüfschritte extern vergeben, wenn ja welche?</t>
  </si>
  <si>
    <t>Wareneingangsprüfung ist installiert?</t>
  </si>
  <si>
    <t>Incoming goods inspection installed</t>
  </si>
  <si>
    <t>Personal / Human ressources HR</t>
  </si>
  <si>
    <t>Prozess zur Mitarbeiteraus und- Weiterbildung vorhanden</t>
  </si>
  <si>
    <t>Business</t>
  </si>
  <si>
    <t>Ist ein Sprinklersystem installiert?</t>
  </si>
  <si>
    <t>Gibt es einen Notfallplan?</t>
  </si>
  <si>
    <t>Is there an emergency plan available?</t>
  </si>
  <si>
    <t>Gibt es Risiken bezgl. Naturkatastophen bezgl. Naturkatastrophen. (z.B. Erdbeben, Überschwemmungen, Brände)?</t>
  </si>
  <si>
    <t>Is there a danger regarding natural desasters. (eg. Earthquake, large scale fire, flood)?</t>
  </si>
  <si>
    <t>Was there any fire in the past years?</t>
  </si>
  <si>
    <t>Gab es irgendwelche Brände die letzten Jahre?</t>
  </si>
  <si>
    <t>Is there a direct alarm line to the fire brigade?</t>
  </si>
  <si>
    <t>Is a sprinkler system installed at the production area ?</t>
  </si>
  <si>
    <t>Is a supplier a liability insurance in place?</t>
  </si>
  <si>
    <t>Supplier is willing to do business according to local law of delivery destination.</t>
  </si>
  <si>
    <t>Bereitschaft zur offenen Kalkulationen vorhanden?</t>
  </si>
  <si>
    <t>Willingness to open calculations available?</t>
  </si>
  <si>
    <t>Nachkalkulationen werden regemäßig durchgeführt?</t>
  </si>
  <si>
    <t>Post-calculations are carried out on a regular basis?</t>
  </si>
  <si>
    <t>Experience with logistic methods eg. Kanban, Consigned Stock</t>
  </si>
  <si>
    <t>Methoden zur Preisreduzierung sind installiert?</t>
  </si>
  <si>
    <t>Methods for price reductions are installed?</t>
  </si>
  <si>
    <t>Lieferantenauswahlprozeß vorhanden?</t>
  </si>
  <si>
    <t>Supplier selection process available?</t>
  </si>
  <si>
    <t>Lieferanten Reklamationsprozeß vorhanden?</t>
  </si>
  <si>
    <t>NCM process to supplier available?</t>
  </si>
  <si>
    <t>Lieferantenmanagement - und Entwicklungsprozeß vorhanden?</t>
  </si>
  <si>
    <t>Supplier management process in place?</t>
  </si>
  <si>
    <t>Risiken bei Lieferanten werden regelmäßig analysiert und bewertet?</t>
  </si>
  <si>
    <t>Risks at suppliers are regularly analyzed and evaluated?</t>
  </si>
  <si>
    <t>Sicherheitsbestände für kritische Teile sind definiert?</t>
  </si>
  <si>
    <t>Safety stock for critical parts defined?</t>
  </si>
  <si>
    <t>Lieferzeiten der Einkaufsteile werden überwacht und gemessen?</t>
  </si>
  <si>
    <t>Delivery times of the purchased parts are monitored and measured?</t>
  </si>
  <si>
    <t>Traceability back to component or to the material batch possible?</t>
  </si>
  <si>
    <t>Rückverfolgbarkeit auf Komponentenebene bzw. bis zur Materialcharge möglich?</t>
  </si>
  <si>
    <t>Fifo ist durchgängig installiert?</t>
  </si>
  <si>
    <t>FIFO is installed continiously?</t>
  </si>
  <si>
    <t>Hat der Betrieb über einen längeren Zeitraum eine Betriebsruhe (z.B. Sommer Urlaub)? Wenn ja wann und über welche Dauer?</t>
  </si>
  <si>
    <t>Is there a longer period were the supplier has vacation or similar?
If yes, when and how long?</t>
  </si>
  <si>
    <t>Are all production- and inspection steps in house? If no, which are outside?</t>
  </si>
  <si>
    <t>Wichtige Verschleiß-und Ersatzteile definiert und vorhanden</t>
  </si>
  <si>
    <t>100% Functional test installed on assemblies (e.g., electronic boards and parts)</t>
  </si>
  <si>
    <t>Important persons can be reached via mobile phone</t>
  </si>
  <si>
    <t>Unternehmen gemäß ISO 14001 oder ähnlich zertifiziert</t>
  </si>
  <si>
    <t>Unternehmen gemäß DIN EN ISO 50001 oder ähnliches zertifiziert</t>
  </si>
  <si>
    <t>Gibt es einen REACH und RoHS Verantwortlichen</t>
  </si>
  <si>
    <t>SARA* Ergebnis</t>
  </si>
  <si>
    <t>Reklamationsquote (QKZ)</t>
  </si>
  <si>
    <t>Auditergebnis (SKZ)</t>
  </si>
  <si>
    <t>Ergebnis in %</t>
  </si>
  <si>
    <t>Lieferant</t>
  </si>
  <si>
    <t>Ziel in %</t>
  </si>
  <si>
    <t>Ergebnis x Gewichtung</t>
  </si>
  <si>
    <t>Gewicht-
tung 
in %</t>
  </si>
  <si>
    <t>erreichte 
Punktzahl</t>
  </si>
  <si>
    <t>Anteil an Sara</t>
  </si>
  <si>
    <t>Ergebnis SARA 
SARA Result</t>
  </si>
  <si>
    <t>Erreichte Punktzahl</t>
  </si>
  <si>
    <t>Erreichte % Zahl</t>
  </si>
  <si>
    <r>
      <rPr>
        <b/>
        <sz val="10"/>
        <rFont val="Arial"/>
        <family val="2"/>
      </rPr>
      <t>Maßnahme Lieferant notwendig?</t>
    </r>
    <r>
      <rPr>
        <sz val="10"/>
        <rFont val="Arial"/>
        <family val="2"/>
      </rPr>
      <t xml:space="preserve">
Action Supplier nessecary?</t>
    </r>
  </si>
  <si>
    <r>
      <t>Verantwortlicher</t>
    </r>
    <r>
      <rPr>
        <sz val="10"/>
        <rFont val="Arial"/>
        <family val="2"/>
      </rPr>
      <t xml:space="preserve"> / responsible Person</t>
    </r>
  </si>
  <si>
    <t>Ergebnis</t>
  </si>
  <si>
    <t xml:space="preserve">Ergebnis der jährlichen Lieferantenbewertung der Firma Fritz Kübler GmbH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</si>
</sst>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name val="Arial"/>
      <family val="2"/>
    </font>
    <font>
      <sz val="9"/>
      <color indexed="81"/>
      <name val="Segoe UI"/>
      <family val="2"/>
    </font>
    <font>
      <b/>
      <sz val="8"/>
      <color theme="0"/>
      <name val="Arial"/>
      <family val="2"/>
    </font>
    <font>
      <sz val="12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b/>
      <sz val="10"/>
      <color theme="4" tint="0.59999389629810485"/>
      <name val="Arial"/>
      <family val="2"/>
    </font>
    <font>
      <u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43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lightGray">
        <bgColor theme="4" tint="0.59999389629810485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" fillId="0" borderId="0"/>
    <xf numFmtId="0" fontId="52" fillId="0" borderId="0" applyNumberForma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 wrapText="1"/>
    </xf>
    <xf numFmtId="0" fontId="13" fillId="0" borderId="0" xfId="0" applyFont="1"/>
    <xf numFmtId="0" fontId="8" fillId="0" borderId="0" xfId="0" applyFont="1"/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4" borderId="28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24" borderId="40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31" fillId="0" borderId="4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3" fillId="29" borderId="52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vertical="center"/>
    </xf>
    <xf numFmtId="0" fontId="2" fillId="27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6" fillId="30" borderId="28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1" fillId="27" borderId="5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 wrapText="1"/>
    </xf>
    <xf numFmtId="0" fontId="3" fillId="0" borderId="65" xfId="0" applyFont="1" applyBorder="1" applyAlignment="1">
      <alignment vertical="center"/>
    </xf>
    <xf numFmtId="0" fontId="0" fillId="0" borderId="65" xfId="0" applyBorder="1" applyAlignment="1">
      <alignment horizontal="center" vertical="top"/>
    </xf>
    <xf numFmtId="164" fontId="4" fillId="0" borderId="65" xfId="0" applyNumberFormat="1" applyFont="1" applyBorder="1" applyAlignment="1">
      <alignment vertical="center"/>
    </xf>
    <xf numFmtId="0" fontId="36" fillId="0" borderId="66" xfId="0" applyFont="1" applyBorder="1" applyAlignment="1">
      <alignment horizontal="right" vertical="center"/>
    </xf>
    <xf numFmtId="49" fontId="2" fillId="0" borderId="35" xfId="0" quotePrefix="1" applyNumberFormat="1" applyFont="1" applyBorder="1" applyAlignment="1">
      <alignment horizontal="left" vertical="center"/>
    </xf>
    <xf numFmtId="49" fontId="2" fillId="0" borderId="31" xfId="0" quotePrefix="1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top"/>
      <protection locked="0"/>
    </xf>
    <xf numFmtId="0" fontId="36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/>
    </xf>
    <xf numFmtId="0" fontId="36" fillId="0" borderId="21" xfId="0" applyFont="1" applyBorder="1" applyAlignment="1">
      <alignment horizontal="left" vertical="top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vertical="top" wrapText="1"/>
      <protection locked="0"/>
    </xf>
    <xf numFmtId="0" fontId="2" fillId="29" borderId="10" xfId="0" applyFont="1" applyFill="1" applyBorder="1" applyAlignment="1">
      <alignment horizontal="center" vertical="top" wrapText="1"/>
    </xf>
    <xf numFmtId="0" fontId="0" fillId="0" borderId="64" xfId="0" applyBorder="1" applyAlignment="1">
      <alignment vertical="center"/>
    </xf>
    <xf numFmtId="0" fontId="5" fillId="0" borderId="49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11" fillId="27" borderId="38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8" fillId="0" borderId="0" xfId="0" applyFont="1"/>
    <xf numFmtId="0" fontId="5" fillId="24" borderId="28" xfId="0" applyFont="1" applyFill="1" applyBorder="1" applyAlignment="1">
      <alignment horizontal="left" vertical="center"/>
    </xf>
    <xf numFmtId="0" fontId="5" fillId="0" borderId="0" xfId="0" applyFont="1"/>
    <xf numFmtId="0" fontId="37" fillId="0" borderId="0" xfId="0" applyFont="1" applyAlignment="1">
      <alignment horizontal="right"/>
    </xf>
    <xf numFmtId="0" fontId="9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top" indent="1"/>
    </xf>
    <xf numFmtId="164" fontId="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1" fontId="4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0" fillId="29" borderId="20" xfId="0" applyFill="1" applyBorder="1" applyAlignment="1">
      <alignment horizontal="right" vertical="center"/>
    </xf>
    <xf numFmtId="0" fontId="2" fillId="29" borderId="2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4" fillId="0" borderId="65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top"/>
    </xf>
    <xf numFmtId="164" fontId="4" fillId="0" borderId="2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0" fontId="7" fillId="0" borderId="0" xfId="0" applyFont="1"/>
    <xf numFmtId="0" fontId="0" fillId="0" borderId="0" xfId="0" applyAlignment="1">
      <alignment horizontal="right" inden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left" indent="1"/>
    </xf>
    <xf numFmtId="0" fontId="3" fillId="32" borderId="51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2" fontId="0" fillId="0" borderId="10" xfId="0" applyNumberFormat="1" applyBorder="1"/>
    <xf numFmtId="2" fontId="0" fillId="0" borderId="20" xfId="0" applyNumberFormat="1" applyBorder="1"/>
    <xf numFmtId="2" fontId="0" fillId="0" borderId="32" xfId="0" applyNumberFormat="1" applyBorder="1"/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/>
    <xf numFmtId="0" fontId="44" fillId="0" borderId="0" xfId="0" applyFont="1" applyAlignment="1">
      <alignment horizontal="right" vertical="center"/>
    </xf>
    <xf numFmtId="0" fontId="42" fillId="0" borderId="0" xfId="0" applyFont="1"/>
    <xf numFmtId="2" fontId="3" fillId="29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3" fillId="32" borderId="68" xfId="0" applyFont="1" applyFill="1" applyBorder="1" applyAlignment="1">
      <alignment horizontal="center" vertical="top" wrapText="1"/>
    </xf>
    <xf numFmtId="0" fontId="7" fillId="28" borderId="0" xfId="0" applyFont="1" applyFill="1" applyAlignment="1">
      <alignment wrapText="1"/>
    </xf>
    <xf numFmtId="0" fontId="46" fillId="31" borderId="29" xfId="0" applyFont="1" applyFill="1" applyBorder="1"/>
    <xf numFmtId="0" fontId="46" fillId="31" borderId="50" xfId="0" applyFont="1" applyFill="1" applyBorder="1"/>
    <xf numFmtId="0" fontId="0" fillId="0" borderId="0" xfId="0" applyAlignment="1">
      <alignment horizontal="left" vertical="top"/>
    </xf>
    <xf numFmtId="0" fontId="2" fillId="29" borderId="10" xfId="0" applyFont="1" applyFill="1" applyBorder="1" applyAlignment="1" applyProtection="1">
      <alignment horizontal="center" vertical="top"/>
      <protection locked="0"/>
    </xf>
    <xf numFmtId="0" fontId="45" fillId="0" borderId="0" xfId="0" applyFont="1"/>
    <xf numFmtId="0" fontId="0" fillId="27" borderId="10" xfId="0" applyFill="1" applyBorder="1" applyAlignment="1" applyProtection="1">
      <alignment vertical="center"/>
      <protection locked="0"/>
    </xf>
    <xf numFmtId="0" fontId="48" fillId="0" borderId="0" xfId="0" applyFont="1"/>
    <xf numFmtId="0" fontId="2" fillId="0" borderId="0" xfId="0" applyFont="1" applyAlignment="1">
      <alignment horizontal="left" vertical="center"/>
    </xf>
    <xf numFmtId="14" fontId="2" fillId="28" borderId="29" xfId="0" applyNumberFormat="1" applyFont="1" applyFill="1" applyBorder="1" applyAlignment="1">
      <alignment horizontal="left" vertical="top" wrapText="1"/>
    </xf>
    <xf numFmtId="0" fontId="3" fillId="28" borderId="29" xfId="0" applyFont="1" applyFill="1" applyBorder="1" applyAlignment="1" applyProtection="1">
      <alignment horizontal="left" vertical="top" wrapText="1"/>
      <protection locked="0"/>
    </xf>
    <xf numFmtId="14" fontId="10" fillId="0" borderId="29" xfId="0" applyNumberFormat="1" applyFont="1" applyBorder="1" applyAlignment="1">
      <alignment vertical="top" wrapText="1"/>
    </xf>
    <xf numFmtId="0" fontId="32" fillId="28" borderId="42" xfId="0" applyFont="1" applyFill="1" applyBorder="1" applyAlignment="1">
      <alignment horizontal="left" vertical="center" wrapText="1"/>
    </xf>
    <xf numFmtId="0" fontId="32" fillId="28" borderId="43" xfId="0" applyFont="1" applyFill="1" applyBorder="1" applyAlignment="1">
      <alignment horizontal="left" vertical="center" wrapText="1"/>
    </xf>
    <xf numFmtId="0" fontId="32" fillId="28" borderId="44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3" fillId="28" borderId="32" xfId="0" applyFont="1" applyFill="1" applyBorder="1" applyAlignment="1">
      <alignment vertical="top" wrapText="1"/>
    </xf>
    <xf numFmtId="0" fontId="2" fillId="0" borderId="10" xfId="0" applyFont="1" applyBorder="1"/>
    <xf numFmtId="0" fontId="0" fillId="0" borderId="21" xfId="0" applyBorder="1"/>
    <xf numFmtId="0" fontId="2" fillId="0" borderId="10" xfId="0" applyFont="1" applyBorder="1" applyAlignment="1">
      <alignment vertical="top"/>
    </xf>
    <xf numFmtId="0" fontId="0" fillId="29" borderId="20" xfId="0" applyFill="1" applyBorder="1" applyAlignment="1">
      <alignment vertical="center"/>
    </xf>
    <xf numFmtId="0" fontId="0" fillId="0" borderId="10" xfId="0" applyBorder="1"/>
    <xf numFmtId="2" fontId="4" fillId="29" borderId="20" xfId="0" applyNumberFormat="1" applyFont="1" applyFill="1" applyBorder="1" applyAlignment="1">
      <alignment vertical="center"/>
    </xf>
    <xf numFmtId="0" fontId="2" fillId="0" borderId="21" xfId="0" applyFont="1" applyBorder="1"/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38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2" fillId="38" borderId="0" xfId="0" applyFont="1" applyFill="1" applyAlignment="1">
      <alignment horizontal="left" vertical="center" wrapText="1"/>
    </xf>
    <xf numFmtId="0" fontId="2" fillId="38" borderId="0" xfId="0" applyFont="1" applyFill="1" applyAlignment="1" applyProtection="1">
      <alignment horizontal="center" vertical="center" wrapText="1"/>
      <protection locked="0"/>
    </xf>
    <xf numFmtId="0" fontId="0" fillId="38" borderId="0" xfId="0" applyFill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top" wrapText="1"/>
    </xf>
    <xf numFmtId="0" fontId="3" fillId="29" borderId="67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3" fillId="27" borderId="32" xfId="0" applyFont="1" applyFill="1" applyBorder="1" applyAlignment="1">
      <alignment horizontal="left" vertical="center" wrapText="1"/>
    </xf>
    <xf numFmtId="0" fontId="3" fillId="29" borderId="32" xfId="0" applyFont="1" applyFill="1" applyBorder="1" applyAlignment="1">
      <alignment horizontal="left" vertical="center" wrapText="1"/>
    </xf>
    <xf numFmtId="0" fontId="3" fillId="29" borderId="10" xfId="0" applyFont="1" applyFill="1" applyBorder="1" applyAlignment="1">
      <alignment horizontal="left" vertical="center" wrapText="1"/>
    </xf>
    <xf numFmtId="0" fontId="2" fillId="29" borderId="10" xfId="0" applyFont="1" applyFill="1" applyBorder="1" applyAlignment="1" applyProtection="1">
      <alignment horizontal="center" vertical="center" wrapText="1"/>
      <protection locked="0"/>
    </xf>
    <xf numFmtId="14" fontId="2" fillId="27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/>
    <xf numFmtId="0" fontId="32" fillId="28" borderId="54" xfId="0" applyFont="1" applyFill="1" applyBorder="1" applyAlignment="1">
      <alignment vertical="center" wrapText="1"/>
    </xf>
    <xf numFmtId="0" fontId="32" fillId="28" borderId="55" xfId="0" applyFont="1" applyFill="1" applyBorder="1" applyAlignment="1">
      <alignment vertical="center" wrapText="1"/>
    </xf>
    <xf numFmtId="0" fontId="32" fillId="28" borderId="57" xfId="0" applyFont="1" applyFill="1" applyBorder="1" applyAlignment="1">
      <alignment vertical="center" wrapText="1"/>
    </xf>
    <xf numFmtId="0" fontId="7" fillId="28" borderId="43" xfId="0" applyFont="1" applyFill="1" applyBorder="1" applyAlignment="1">
      <alignment horizontal="left" vertical="center" wrapText="1"/>
    </xf>
    <xf numFmtId="2" fontId="0" fillId="0" borderId="36" xfId="0" applyNumberFormat="1" applyBorder="1"/>
    <xf numFmtId="2" fontId="0" fillId="0" borderId="80" xfId="0" applyNumberFormat="1" applyBorder="1"/>
    <xf numFmtId="0" fontId="0" fillId="0" borderId="62" xfId="0" applyBorder="1"/>
    <xf numFmtId="0" fontId="42" fillId="0" borderId="62" xfId="0" applyFont="1" applyBorder="1"/>
    <xf numFmtId="2" fontId="0" fillId="0" borderId="82" xfId="0" applyNumberFormat="1" applyBorder="1"/>
    <xf numFmtId="2" fontId="0" fillId="0" borderId="83" xfId="0" applyNumberFormat="1" applyBorder="1"/>
    <xf numFmtId="2" fontId="0" fillId="0" borderId="70" xfId="0" applyNumberFormat="1" applyBorder="1"/>
    <xf numFmtId="0" fontId="7" fillId="28" borderId="7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86" xfId="0" applyFont="1" applyBorder="1" applyAlignment="1">
      <alignment horizontal="right" vertical="top"/>
    </xf>
    <xf numFmtId="14" fontId="0" fillId="0" borderId="22" xfId="0" applyNumberFormat="1" applyBorder="1" applyAlignment="1">
      <alignment horizontal="right" vertical="top"/>
    </xf>
    <xf numFmtId="14" fontId="2" fillId="0" borderId="22" xfId="0" applyNumberFormat="1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87" xfId="0" applyBorder="1" applyAlignment="1">
      <alignment horizontal="right" vertical="top"/>
    </xf>
    <xf numFmtId="49" fontId="2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31" fillId="0" borderId="2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2" fontId="4" fillId="29" borderId="2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28" borderId="28" xfId="0" applyFont="1" applyFill="1" applyBorder="1" applyAlignment="1" applyProtection="1">
      <alignment vertical="center" wrapText="1"/>
      <protection locked="0"/>
    </xf>
    <xf numFmtId="0" fontId="3" fillId="28" borderId="32" xfId="0" applyFont="1" applyFill="1" applyBorder="1" applyAlignment="1" applyProtection="1">
      <alignment vertical="center" wrapText="1"/>
      <protection locked="0"/>
    </xf>
    <xf numFmtId="0" fontId="3" fillId="28" borderId="22" xfId="0" applyFont="1" applyFill="1" applyBorder="1" applyAlignment="1" applyProtection="1">
      <alignment vertical="center" wrapText="1"/>
      <protection locked="0"/>
    </xf>
    <xf numFmtId="49" fontId="2" fillId="0" borderId="0" xfId="0" quotePrefix="1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65" xfId="0" applyFont="1" applyBorder="1" applyAlignment="1">
      <alignment vertical="top"/>
    </xf>
    <xf numFmtId="0" fontId="2" fillId="38" borderId="28" xfId="0" applyFont="1" applyFill="1" applyBorder="1" applyAlignment="1">
      <alignment horizontal="left" vertical="center"/>
    </xf>
    <xf numFmtId="0" fontId="7" fillId="38" borderId="28" xfId="0" applyFont="1" applyFill="1" applyBorder="1" applyAlignment="1">
      <alignment vertical="center" wrapText="1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39" xfId="0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vertical="center"/>
    </xf>
    <xf numFmtId="0" fontId="2" fillId="38" borderId="39" xfId="0" applyFont="1" applyFill="1" applyBorder="1" applyAlignment="1">
      <alignment vertical="center"/>
    </xf>
    <xf numFmtId="0" fontId="2" fillId="27" borderId="10" xfId="0" applyFont="1" applyFill="1" applyBorder="1" applyAlignment="1" applyProtection="1">
      <alignment vertical="center"/>
      <protection locked="0"/>
    </xf>
    <xf numFmtId="2" fontId="54" fillId="27" borderId="20" xfId="0" applyNumberFormat="1" applyFont="1" applyFill="1" applyBorder="1" applyAlignment="1">
      <alignment vertical="center"/>
    </xf>
    <xf numFmtId="2" fontId="54" fillId="27" borderId="10" xfId="0" applyNumberFormat="1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2" fillId="27" borderId="10" xfId="0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center" vertical="top"/>
    </xf>
    <xf numFmtId="0" fontId="2" fillId="29" borderId="32" xfId="0" applyFont="1" applyFill="1" applyBorder="1" applyAlignment="1">
      <alignment horizontal="center" vertical="top"/>
    </xf>
    <xf numFmtId="0" fontId="3" fillId="0" borderId="10" xfId="0" applyFont="1" applyBorder="1"/>
    <xf numFmtId="0" fontId="0" fillId="0" borderId="46" xfId="0" applyBorder="1" applyAlignment="1">
      <alignment vertical="center" wrapText="1"/>
    </xf>
    <xf numFmtId="0" fontId="46" fillId="31" borderId="33" xfId="0" applyFont="1" applyFill="1" applyBorder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65" xfId="0" applyFill="1" applyBorder="1"/>
    <xf numFmtId="0" fontId="3" fillId="0" borderId="6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/>
    <xf numFmtId="0" fontId="2" fillId="27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 applyProtection="1">
      <alignment horizontal="center" vertical="center" wrapText="1"/>
      <protection locked="0"/>
    </xf>
    <xf numFmtId="0" fontId="2" fillId="29" borderId="32" xfId="0" applyFont="1" applyFill="1" applyBorder="1" applyAlignment="1">
      <alignment horizontal="center" vertical="top"/>
    </xf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2" fillId="29" borderId="32" xfId="0" applyFont="1" applyFill="1" applyBorder="1" applyAlignment="1" applyProtection="1">
      <alignment horizontal="center" vertical="center" wrapText="1"/>
      <protection locked="0"/>
    </xf>
    <xf numFmtId="14" fontId="2" fillId="29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3" fillId="29" borderId="10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/>
    </xf>
    <xf numFmtId="1" fontId="0" fillId="0" borderId="65" xfId="0" applyNumberFormat="1" applyFill="1" applyBorder="1"/>
    <xf numFmtId="1" fontId="0" fillId="0" borderId="0" xfId="0" applyNumberFormat="1" applyFill="1" applyBorder="1"/>
    <xf numFmtId="1" fontId="3" fillId="29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top"/>
    </xf>
    <xf numFmtId="1" fontId="0" fillId="0" borderId="10" xfId="0" applyNumberFormat="1" applyFill="1" applyBorder="1"/>
    <xf numFmtId="1" fontId="3" fillId="0" borderId="0" xfId="0" applyNumberFormat="1" applyFont="1" applyFill="1" applyBorder="1"/>
    <xf numFmtId="9" fontId="46" fillId="26" borderId="70" xfId="0" applyNumberFormat="1" applyFont="1" applyFill="1" applyBorder="1"/>
    <xf numFmtId="49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quotePrefix="1" applyNumberFormat="1" applyFont="1" applyBorder="1" applyAlignment="1">
      <alignment horizontal="left" vertical="center"/>
    </xf>
    <xf numFmtId="0" fontId="53" fillId="0" borderId="0" xfId="0" applyFont="1"/>
    <xf numFmtId="0" fontId="12" fillId="0" borderId="0" xfId="0" applyFont="1" applyFill="1" applyBorder="1" applyAlignment="1">
      <alignment horizontal="center"/>
    </xf>
    <xf numFmtId="2" fontId="53" fillId="0" borderId="0" xfId="0" applyNumberFormat="1" applyFont="1" applyFill="1" applyBorder="1"/>
    <xf numFmtId="0" fontId="35" fillId="0" borderId="0" xfId="0" applyFont="1"/>
    <xf numFmtId="1" fontId="35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10" xfId="0" applyFont="1" applyBorder="1"/>
    <xf numFmtId="1" fontId="13" fillId="0" borderId="10" xfId="0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NumberFormat="1" applyFont="1"/>
    <xf numFmtId="14" fontId="37" fillId="0" borderId="0" xfId="0" applyNumberFormat="1" applyFont="1"/>
    <xf numFmtId="0" fontId="37" fillId="0" borderId="0" xfId="0" applyFont="1" applyFill="1"/>
    <xf numFmtId="0" fontId="37" fillId="0" borderId="10" xfId="0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7" fillId="0" borderId="23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left" vertical="center"/>
    </xf>
    <xf numFmtId="0" fontId="12" fillId="27" borderId="28" xfId="0" applyFont="1" applyFill="1" applyBorder="1" applyAlignment="1">
      <alignment horizontal="left" vertical="center"/>
    </xf>
    <xf numFmtId="0" fontId="12" fillId="27" borderId="22" xfId="0" applyFont="1" applyFill="1" applyBorder="1" applyAlignment="1">
      <alignment horizontal="left" vertical="center"/>
    </xf>
    <xf numFmtId="0" fontId="45" fillId="0" borderId="36" xfId="0" applyFont="1" applyBorder="1" applyAlignment="1">
      <alignment horizontal="left" vertical="top" wrapText="1"/>
    </xf>
    <xf numFmtId="0" fontId="45" fillId="0" borderId="65" xfId="0" applyFont="1" applyBorder="1" applyAlignment="1">
      <alignment horizontal="left" vertical="top" wrapText="1"/>
    </xf>
    <xf numFmtId="0" fontId="45" fillId="0" borderId="74" xfId="0" applyFont="1" applyBorder="1" applyAlignment="1">
      <alignment horizontal="left" vertical="top" wrapText="1"/>
    </xf>
    <xf numFmtId="0" fontId="45" fillId="0" borderId="75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76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71" xfId="0" applyFont="1" applyBorder="1" applyAlignment="1">
      <alignment horizontal="left" vertical="top" wrapText="1"/>
    </xf>
    <xf numFmtId="0" fontId="49" fillId="39" borderId="32" xfId="0" applyFont="1" applyFill="1" applyBorder="1" applyAlignment="1">
      <alignment horizontal="left" vertical="center" wrapText="1"/>
    </xf>
    <xf numFmtId="0" fontId="50" fillId="39" borderId="28" xfId="0" applyFont="1" applyFill="1" applyBorder="1"/>
    <xf numFmtId="0" fontId="50" fillId="39" borderId="22" xfId="0" applyFont="1" applyFill="1" applyBorder="1"/>
    <xf numFmtId="0" fontId="2" fillId="38" borderId="10" xfId="0" applyFont="1" applyFill="1" applyBorder="1" applyAlignment="1">
      <alignment horizontal="left" vertical="center" wrapText="1"/>
    </xf>
    <xf numFmtId="0" fontId="3" fillId="39" borderId="32" xfId="0" applyFont="1" applyFill="1" applyBorder="1" applyAlignment="1">
      <alignment horizontal="left" vertical="center"/>
    </xf>
    <xf numFmtId="0" fontId="12" fillId="39" borderId="28" xfId="0" applyFont="1" applyFill="1" applyBorder="1" applyAlignment="1">
      <alignment horizontal="left" vertical="center"/>
    </xf>
    <xf numFmtId="0" fontId="12" fillId="39" borderId="22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28" borderId="28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0" fontId="3" fillId="28" borderId="28" xfId="0" applyFont="1" applyFill="1" applyBorder="1" applyAlignment="1">
      <alignment vertical="center" wrapText="1"/>
    </xf>
    <xf numFmtId="0" fontId="0" fillId="28" borderId="28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8" borderId="32" xfId="0" applyFont="1" applyFill="1" applyBorder="1" applyAlignment="1" applyProtection="1">
      <alignment vertical="center" wrapText="1"/>
      <protection locked="0"/>
    </xf>
    <xf numFmtId="0" fontId="3" fillId="28" borderId="22" xfId="0" applyFon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28" borderId="10" xfId="0" applyFont="1" applyFill="1" applyBorder="1" applyAlignment="1" applyProtection="1">
      <alignment vertical="center" wrapText="1"/>
      <protection locked="0"/>
    </xf>
    <xf numFmtId="0" fontId="2" fillId="28" borderId="10" xfId="0" applyFont="1" applyFill="1" applyBorder="1" applyAlignment="1" applyProtection="1">
      <alignment vertical="center"/>
      <protection locked="0"/>
    </xf>
    <xf numFmtId="0" fontId="3" fillId="0" borderId="3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left" vertical="center"/>
    </xf>
    <xf numFmtId="0" fontId="5" fillId="0" borderId="32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2" fillId="28" borderId="10" xfId="0" applyFont="1" applyFill="1" applyBorder="1" applyAlignment="1" applyProtection="1">
      <alignment wrapText="1"/>
      <protection locked="0"/>
    </xf>
    <xf numFmtId="0" fontId="3" fillId="0" borderId="76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0" fillId="40" borderId="10" xfId="0" applyFill="1" applyBorder="1" applyAlignment="1">
      <alignment vertical="center"/>
    </xf>
    <xf numFmtId="0" fontId="0" fillId="28" borderId="10" xfId="0" applyFill="1" applyBorder="1" applyAlignment="1" applyProtection="1">
      <alignment vertical="center"/>
      <protection locked="0"/>
    </xf>
    <xf numFmtId="0" fontId="52" fillId="28" borderId="55" xfId="44" applyFill="1" applyBorder="1" applyAlignment="1" applyProtection="1">
      <alignment vertical="center" wrapText="1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3" fillId="28" borderId="10" xfId="0" applyFont="1" applyFill="1" applyBorder="1" applyAlignment="1" applyProtection="1">
      <alignment horizontal="center" vertical="center" wrapText="1"/>
      <protection locked="0"/>
    </xf>
    <xf numFmtId="0" fontId="3" fillId="28" borderId="20" xfId="0" applyFont="1" applyFill="1" applyBorder="1" applyAlignment="1" applyProtection="1">
      <alignment horizontal="center" vertical="center" wrapText="1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3" fillId="28" borderId="59" xfId="0" applyFont="1" applyFill="1" applyBorder="1" applyAlignment="1" applyProtection="1">
      <alignment horizontal="center" vertical="center"/>
      <protection locked="0"/>
    </xf>
    <xf numFmtId="0" fontId="3" fillId="28" borderId="88" xfId="0" applyFont="1" applyFill="1" applyBorder="1" applyAlignment="1" applyProtection="1">
      <alignment horizontal="center" vertical="center"/>
      <protection locked="0"/>
    </xf>
    <xf numFmtId="0" fontId="3" fillId="28" borderId="60" xfId="0" applyFont="1" applyFill="1" applyBorder="1" applyAlignment="1" applyProtection="1">
      <alignment horizontal="center" vertical="center"/>
      <protection locked="0"/>
    </xf>
    <xf numFmtId="0" fontId="3" fillId="28" borderId="22" xfId="0" applyFont="1" applyFill="1" applyBorder="1" applyAlignment="1" applyProtection="1">
      <alignment horizontal="center" vertical="center"/>
      <protection locked="0"/>
    </xf>
    <xf numFmtId="0" fontId="3" fillId="28" borderId="89" xfId="0" applyFont="1" applyFill="1" applyBorder="1" applyAlignment="1" applyProtection="1">
      <alignment horizontal="center" vertical="center"/>
      <protection locked="0"/>
    </xf>
    <xf numFmtId="49" fontId="7" fillId="28" borderId="55" xfId="0" applyNumberFormat="1" applyFont="1" applyFill="1" applyBorder="1" applyAlignment="1" applyProtection="1">
      <alignment vertical="center" wrapText="1"/>
      <protection locked="0"/>
    </xf>
    <xf numFmtId="49" fontId="0" fillId="0" borderId="55" xfId="0" applyNumberFormat="1" applyBorder="1" applyAlignment="1" applyProtection="1">
      <alignment vertical="center" wrapText="1"/>
      <protection locked="0"/>
    </xf>
    <xf numFmtId="0" fontId="3" fillId="28" borderId="38" xfId="0" applyFont="1" applyFill="1" applyBorder="1" applyAlignment="1" applyProtection="1">
      <alignment horizontal="center" vertical="center" wrapText="1"/>
      <protection locked="0"/>
    </xf>
    <xf numFmtId="0" fontId="3" fillId="28" borderId="5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28" borderId="32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39" borderId="25" xfId="0" applyFont="1" applyFill="1" applyBorder="1" applyAlignment="1">
      <alignment horizontal="left" vertical="center" wrapText="1"/>
    </xf>
    <xf numFmtId="0" fontId="0" fillId="39" borderId="46" xfId="0" applyFill="1" applyBorder="1"/>
    <xf numFmtId="0" fontId="0" fillId="39" borderId="48" xfId="0" applyFill="1" applyBorder="1"/>
    <xf numFmtId="0" fontId="0" fillId="39" borderId="30" xfId="0" applyFill="1" applyBorder="1"/>
    <xf numFmtId="0" fontId="0" fillId="39" borderId="62" xfId="0" applyFill="1" applyBorder="1"/>
    <xf numFmtId="0" fontId="0" fillId="39" borderId="63" xfId="0" applyFill="1" applyBorder="1"/>
    <xf numFmtId="49" fontId="7" fillId="28" borderId="55" xfId="0" applyNumberFormat="1" applyFont="1" applyFill="1" applyBorder="1" applyAlignment="1" applyProtection="1">
      <alignment horizontal="left" vertical="center" wrapText="1"/>
      <protection locked="0"/>
    </xf>
    <xf numFmtId="49" fontId="32" fillId="28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22" xfId="0" applyBorder="1" applyAlignment="1">
      <alignment horizontal="left" wrapText="1"/>
    </xf>
    <xf numFmtId="0" fontId="7" fillId="28" borderId="78" xfId="0" applyFont="1" applyFill="1" applyBorder="1" applyAlignment="1" applyProtection="1">
      <alignment horizontal="left" vertical="center" wrapText="1"/>
      <protection locked="0"/>
    </xf>
    <xf numFmtId="0" fontId="0" fillId="0" borderId="78" xfId="0" applyBorder="1" applyAlignment="1" applyProtection="1">
      <alignment horizontal="left" vertical="center" wrapText="1"/>
      <protection locked="0"/>
    </xf>
    <xf numFmtId="0" fontId="0" fillId="0" borderId="79" xfId="0" applyBorder="1" applyAlignment="1" applyProtection="1">
      <alignment horizontal="left" vertical="center" wrapText="1"/>
      <protection locked="0"/>
    </xf>
    <xf numFmtId="0" fontId="32" fillId="28" borderId="84" xfId="0" applyFont="1" applyFill="1" applyBorder="1" applyAlignment="1" applyProtection="1">
      <alignment vertical="center" wrapText="1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0" fillId="0" borderId="84" xfId="0" applyBorder="1" applyProtection="1">
      <protection locked="0"/>
    </xf>
    <xf numFmtId="0" fontId="0" fillId="0" borderId="85" xfId="0" applyBorder="1" applyProtection="1">
      <protection locked="0"/>
    </xf>
    <xf numFmtId="0" fontId="0" fillId="28" borderId="32" xfId="0" applyFill="1" applyBorder="1" applyAlignment="1" applyProtection="1">
      <alignment vertical="center"/>
      <protection locked="0"/>
    </xf>
    <xf numFmtId="0" fontId="0" fillId="28" borderId="28" xfId="0" applyFill="1" applyBorder="1" applyAlignment="1" applyProtection="1">
      <alignment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2" fillId="28" borderId="32" xfId="0" applyFont="1" applyFill="1" applyBorder="1" applyProtection="1">
      <protection locked="0"/>
    </xf>
    <xf numFmtId="0" fontId="0" fillId="0" borderId="28" xfId="0" applyBorder="1"/>
    <xf numFmtId="0" fontId="0" fillId="0" borderId="22" xfId="0" applyBorder="1"/>
    <xf numFmtId="0" fontId="52" fillId="28" borderId="55" xfId="44" applyFill="1" applyBorder="1" applyAlignment="1">
      <alignment horizontal="left" vertical="center" wrapText="1"/>
    </xf>
    <xf numFmtId="0" fontId="32" fillId="28" borderId="55" xfId="0" applyFont="1" applyFill="1" applyBorder="1" applyAlignment="1">
      <alignment horizontal="left" vertical="center" wrapText="1"/>
    </xf>
    <xf numFmtId="0" fontId="32" fillId="28" borderId="56" xfId="0" applyFont="1" applyFill="1" applyBorder="1" applyAlignment="1">
      <alignment horizontal="left" vertical="center" wrapText="1"/>
    </xf>
    <xf numFmtId="49" fontId="7" fillId="28" borderId="57" xfId="0" applyNumberFormat="1" applyFont="1" applyFill="1" applyBorder="1" applyProtection="1">
      <protection locked="0"/>
    </xf>
    <xf numFmtId="49" fontId="0" fillId="0" borderId="57" xfId="0" applyNumberFormat="1" applyBorder="1" applyProtection="1">
      <protection locked="0"/>
    </xf>
    <xf numFmtId="0" fontId="52" fillId="28" borderId="57" xfId="44" applyFill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2" fillId="28" borderId="84" xfId="0" applyFont="1" applyFill="1" applyBorder="1" applyAlignment="1">
      <alignment vertical="center" wrapText="1"/>
    </xf>
    <xf numFmtId="0" fontId="0" fillId="0" borderId="84" xfId="0" applyBorder="1"/>
    <xf numFmtId="0" fontId="0" fillId="0" borderId="85" xfId="0" applyBorder="1"/>
    <xf numFmtId="0" fontId="32" fillId="28" borderId="84" xfId="0" applyFont="1" applyFill="1" applyBorder="1" applyProtection="1">
      <protection locked="0"/>
    </xf>
    <xf numFmtId="0" fontId="13" fillId="0" borderId="25" xfId="0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35" fillId="0" borderId="48" xfId="0" applyFont="1" applyBorder="1" applyAlignment="1">
      <alignment vertical="center" wrapText="1"/>
    </xf>
    <xf numFmtId="0" fontId="0" fillId="29" borderId="10" xfId="0" applyFill="1" applyBorder="1" applyAlignment="1">
      <alignment horizontal="center" vertical="top"/>
    </xf>
    <xf numFmtId="0" fontId="2" fillId="27" borderId="10" xfId="0" applyFont="1" applyFill="1" applyBorder="1" applyAlignment="1" applyProtection="1">
      <alignment horizontal="center" vertical="center" wrapText="1"/>
      <protection locked="0"/>
    </xf>
    <xf numFmtId="0" fontId="2" fillId="27" borderId="22" xfId="0" applyFont="1" applyFill="1" applyBorder="1" applyAlignment="1" applyProtection="1">
      <alignment horizontal="center" vertical="center" wrapText="1"/>
      <protection locked="0"/>
    </xf>
    <xf numFmtId="0" fontId="2" fillId="29" borderId="10" xfId="0" applyFont="1" applyFill="1" applyBorder="1" applyAlignment="1">
      <alignment horizontal="center" vertical="top"/>
    </xf>
    <xf numFmtId="0" fontId="5" fillId="29" borderId="61" xfId="0" applyFont="1" applyFill="1" applyBorder="1" applyAlignment="1">
      <alignment horizontal="center" vertical="center" wrapText="1"/>
    </xf>
    <xf numFmtId="0" fontId="5" fillId="29" borderId="46" xfId="0" applyFont="1" applyFill="1" applyBorder="1" applyAlignment="1">
      <alignment horizontal="center" vertical="center" wrapText="1"/>
    </xf>
    <xf numFmtId="0" fontId="5" fillId="29" borderId="41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left" vertical="center" wrapText="1"/>
    </xf>
    <xf numFmtId="0" fontId="2" fillId="27" borderId="32" xfId="0" applyFont="1" applyFill="1" applyBorder="1" applyAlignment="1" applyProtection="1">
      <alignment horizontal="center" vertical="center" wrapText="1"/>
      <protection locked="0"/>
    </xf>
    <xf numFmtId="0" fontId="5" fillId="27" borderId="67" xfId="0" applyFont="1" applyFill="1" applyBorder="1" applyAlignment="1">
      <alignment horizontal="center" vertical="center" wrapText="1"/>
    </xf>
    <xf numFmtId="0" fontId="5" fillId="27" borderId="4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29" borderId="32" xfId="0" applyFill="1" applyBorder="1" applyAlignment="1">
      <alignment horizontal="center" vertical="top"/>
    </xf>
    <xf numFmtId="0" fontId="0" fillId="29" borderId="28" xfId="0" applyFill="1" applyBorder="1" applyAlignment="1">
      <alignment horizontal="center" vertical="top"/>
    </xf>
    <xf numFmtId="0" fontId="0" fillId="29" borderId="22" xfId="0" applyFill="1" applyBorder="1" applyAlignment="1">
      <alignment horizontal="center" vertical="top"/>
    </xf>
    <xf numFmtId="0" fontId="3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center" vertical="top"/>
    </xf>
    <xf numFmtId="0" fontId="5" fillId="29" borderId="67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vertical="center" wrapText="1"/>
    </xf>
    <xf numFmtId="0" fontId="5" fillId="29" borderId="49" xfId="0" applyFont="1" applyFill="1" applyBorder="1" applyAlignment="1">
      <alignment horizontal="center" vertical="center" wrapText="1"/>
    </xf>
    <xf numFmtId="0" fontId="2" fillId="29" borderId="32" xfId="0" applyFont="1" applyFill="1" applyBorder="1" applyAlignment="1">
      <alignment horizontal="center" vertical="top"/>
    </xf>
    <xf numFmtId="0" fontId="2" fillId="27" borderId="22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64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4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2" fillId="0" borderId="73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0" fillId="0" borderId="73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5" fillId="27" borderId="75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7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32" xfId="0" applyFont="1" applyBorder="1" applyAlignment="1" applyProtection="1">
      <alignment vertical="top" wrapText="1"/>
      <protection locked="0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29" borderId="32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7" fillId="33" borderId="32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25" borderId="32" xfId="0" applyFont="1" applyFill="1" applyBorder="1" applyAlignment="1">
      <alignment horizontal="left" vertical="center"/>
    </xf>
    <xf numFmtId="0" fontId="7" fillId="25" borderId="28" xfId="0" applyFont="1" applyFill="1" applyBorder="1" applyAlignment="1">
      <alignment horizontal="left" vertical="center"/>
    </xf>
    <xf numFmtId="0" fontId="7" fillId="25" borderId="22" xfId="0" applyFont="1" applyFill="1" applyBorder="1" applyAlignment="1">
      <alignment horizontal="left" vertical="center"/>
    </xf>
    <xf numFmtId="0" fontId="40" fillId="34" borderId="32" xfId="0" applyFont="1" applyFill="1" applyBorder="1" applyAlignment="1">
      <alignment horizontal="left" vertical="center"/>
    </xf>
    <xf numFmtId="0" fontId="40" fillId="34" borderId="28" xfId="0" applyFont="1" applyFill="1" applyBorder="1" applyAlignment="1">
      <alignment horizontal="left" vertical="center"/>
    </xf>
    <xf numFmtId="0" fontId="40" fillId="34" borderId="22" xfId="0" applyFont="1" applyFill="1" applyBorder="1" applyAlignment="1">
      <alignment horizontal="left" vertical="center"/>
    </xf>
    <xf numFmtId="0" fontId="40" fillId="35" borderId="32" xfId="0" applyFont="1" applyFill="1" applyBorder="1" applyAlignment="1">
      <alignment horizontal="left" vertical="center"/>
    </xf>
    <xf numFmtId="0" fontId="40" fillId="35" borderId="28" xfId="0" applyFont="1" applyFill="1" applyBorder="1" applyAlignment="1">
      <alignment horizontal="left" vertical="center"/>
    </xf>
    <xf numFmtId="0" fontId="40" fillId="35" borderId="22" xfId="0" applyFont="1" applyFill="1" applyBorder="1" applyAlignment="1">
      <alignment horizontal="left" vertical="center"/>
    </xf>
    <xf numFmtId="0" fontId="40" fillId="36" borderId="32" xfId="0" applyFont="1" applyFill="1" applyBorder="1" applyAlignment="1">
      <alignment horizontal="left" vertical="center"/>
    </xf>
    <xf numFmtId="0" fontId="40" fillId="36" borderId="28" xfId="0" applyFont="1" applyFill="1" applyBorder="1" applyAlignment="1">
      <alignment horizontal="left" vertical="center"/>
    </xf>
    <xf numFmtId="0" fontId="40" fillId="36" borderId="22" xfId="0" applyFont="1" applyFill="1" applyBorder="1" applyAlignment="1">
      <alignment horizontal="left" vertical="center"/>
    </xf>
    <xf numFmtId="0" fontId="7" fillId="37" borderId="32" xfId="0" applyFont="1" applyFill="1" applyBorder="1" applyAlignment="1">
      <alignment horizontal="left" vertical="center"/>
    </xf>
    <xf numFmtId="0" fontId="7" fillId="37" borderId="28" xfId="0" applyFont="1" applyFill="1" applyBorder="1" applyAlignment="1">
      <alignment horizontal="left" vertical="center"/>
    </xf>
    <xf numFmtId="0" fontId="7" fillId="37" borderId="22" xfId="0" applyFont="1" applyFill="1" applyBorder="1" applyAlignment="1">
      <alignment horizontal="left" vertical="center"/>
    </xf>
    <xf numFmtId="0" fontId="3" fillId="0" borderId="81" xfId="0" applyFont="1" applyBorder="1"/>
    <xf numFmtId="0" fontId="3" fillId="0" borderId="82" xfId="0" applyFont="1" applyBorder="1"/>
    <xf numFmtId="0" fontId="46" fillId="31" borderId="33" xfId="0" applyFont="1" applyFill="1" applyBorder="1"/>
    <xf numFmtId="0" fontId="0" fillId="0" borderId="29" xfId="0" applyBorder="1"/>
    <xf numFmtId="0" fontId="0" fillId="0" borderId="50" xfId="0" applyBorder="1"/>
    <xf numFmtId="0" fontId="39" fillId="0" borderId="0" xfId="0" applyFont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3" fillId="32" borderId="69" xfId="0" applyFont="1" applyFill="1" applyBorder="1" applyAlignment="1">
      <alignment vertical="center" wrapText="1"/>
    </xf>
    <xf numFmtId="0" fontId="0" fillId="32" borderId="38" xfId="0" applyFill="1" applyBorder="1" applyAlignment="1">
      <alignment vertical="center" wrapText="1"/>
    </xf>
    <xf numFmtId="0" fontId="3" fillId="0" borderId="31" xfId="0" applyFont="1" applyBorder="1"/>
    <xf numFmtId="0" fontId="0" fillId="0" borderId="10" xfId="0" applyBorder="1"/>
    <xf numFmtId="0" fontId="3" fillId="0" borderId="10" xfId="0" applyFont="1" applyBorder="1"/>
    <xf numFmtId="0" fontId="3" fillId="0" borderId="34" xfId="0" applyFont="1" applyBorder="1"/>
    <xf numFmtId="0" fontId="3" fillId="0" borderId="11" xfId="0" applyFont="1" applyBorder="1"/>
    <xf numFmtId="0" fontId="2" fillId="29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27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 applyProtection="1">
      <alignment vertical="top" wrapText="1"/>
      <protection locked="0"/>
    </xf>
    <xf numFmtId="0" fontId="0" fillId="29" borderId="10" xfId="0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29" borderId="32" xfId="0" applyFill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0" fillId="29" borderId="32" xfId="0" applyFill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2" fillId="0" borderId="2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1" fontId="13" fillId="0" borderId="11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" xfId="44" builtinId="8"/>
    <cellStyle name="Linked Cell" xfId="35" xr:uid="{00000000-0005-0000-0000-000023000000}"/>
    <cellStyle name="Neutral" xfId="36" builtinId="28" customBuiltin="1"/>
    <cellStyle name="Note" xfId="37" xr:uid="{00000000-0005-0000-0000-000025000000}"/>
    <cellStyle name="Output" xfId="38" xr:uid="{00000000-0005-0000-0000-000026000000}"/>
    <cellStyle name="Standard" xfId="0" builtinId="0"/>
    <cellStyle name="Standard 2" xfId="42" xr:uid="{00000000-0005-0000-0000-000028000000}"/>
    <cellStyle name="Standard 3" xfId="43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68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9933"/>
        </patternFill>
      </fill>
    </dxf>
    <dxf>
      <fill>
        <patternFill>
          <bgColor rgb="FFFF643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0000"/>
      <color rgb="FF66FF33"/>
      <color rgb="FFFF9900"/>
      <color rgb="FFFFFF00"/>
      <color rgb="FFFF643F"/>
      <color rgb="FFFF9933"/>
      <color rgb="FFCCFFCC"/>
      <color rgb="FFFF6600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8082098028736"/>
          <c:y val="0.19986005573139515"/>
          <c:w val="0.33305223642294302"/>
          <c:h val="0.63718038550465173"/>
        </c:manualLayout>
      </c:layout>
      <c:radarChart>
        <c:radarStyle val="marker"/>
        <c:varyColors val="0"/>
        <c:ser>
          <c:idx val="1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'Auswertung SARA'!$A$8:$A$13</c:f>
              <c:strCache>
                <c:ptCount val="6"/>
                <c:pt idx="0">
                  <c:v>Management Management</c:v>
                </c:pt>
                <c:pt idx="1">
                  <c:v>Technologie Technologie</c:v>
                </c:pt>
                <c:pt idx="2">
                  <c:v>Qualität Quality</c:v>
                </c:pt>
                <c:pt idx="3">
                  <c:v>Kommunikation Communication</c:v>
                </c:pt>
                <c:pt idx="4">
                  <c:v>Kosten&amp;Logistik Costs&amp;Logistic</c:v>
                </c:pt>
                <c:pt idx="5">
                  <c:v>Umwelt&amp;Soziales Environment&amp;Social</c:v>
                </c:pt>
              </c:strCache>
            </c:strRef>
          </c:cat>
          <c:val>
            <c:numRef>
              <c:f>'Auswertung SARA'!$C$8:$C$13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'Auswertung SARA'!#REF!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00-4010-8680-02D5D3986D3D}"/>
            </c:ext>
          </c:extLst>
        </c:ser>
        <c:ser>
          <c:idx val="2"/>
          <c:order val="1"/>
          <c:spPr>
            <a:ln w="158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'Auswertung SARA'!$A$8:$A$13</c:f>
              <c:strCache>
                <c:ptCount val="6"/>
                <c:pt idx="0">
                  <c:v>Management Management</c:v>
                </c:pt>
                <c:pt idx="1">
                  <c:v>Technologie Technologie</c:v>
                </c:pt>
                <c:pt idx="2">
                  <c:v>Qualität Quality</c:v>
                </c:pt>
                <c:pt idx="3">
                  <c:v>Kommunikation Communication</c:v>
                </c:pt>
                <c:pt idx="4">
                  <c:v>Kosten&amp;Logistik Costs&amp;Logistic</c:v>
                </c:pt>
                <c:pt idx="5">
                  <c:v>Umwelt&amp;Soziales Environment&amp;Social</c:v>
                </c:pt>
              </c:strCache>
            </c:strRef>
          </c:cat>
          <c:val>
            <c:numRef>
              <c:f>'Auswertung SARA'!$D$8:$D$13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'Auswertung SARA'!#REF!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600-4010-8680-02D5D3986D3D}"/>
            </c:ext>
          </c:extLst>
        </c:ser>
        <c:ser>
          <c:idx val="3"/>
          <c:order val="2"/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600-4010-8680-02D5D3986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36048"/>
        <c:axId val="144735264"/>
      </c:radarChart>
      <c:catAx>
        <c:axId val="1447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35264"/>
        <c:crosses val="autoZero"/>
        <c:auto val="1"/>
        <c:lblAlgn val="ctr"/>
        <c:lblOffset val="100"/>
        <c:noMultiLvlLbl val="0"/>
      </c:catAx>
      <c:valAx>
        <c:axId val="1447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487570440101882"/>
          <c:y val="7.8574590813718564E-2"/>
          <c:w val="0.21464154638310776"/>
          <c:h val="0.80622353358305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Scorecard!$C$9:$C$13</c:f>
              <c:strCache>
                <c:ptCount val="5"/>
                <c:pt idx="0">
                  <c:v>Liefertreue (DKZ)</c:v>
                </c:pt>
                <c:pt idx="1">
                  <c:v>Reklamationsquote (QKZ)</c:v>
                </c:pt>
                <c:pt idx="2">
                  <c:v>Kosten</c:v>
                </c:pt>
                <c:pt idx="3">
                  <c:v>Auditergebnis (SKZ)</c:v>
                </c:pt>
                <c:pt idx="4">
                  <c:v>SARA* Ergebnis</c:v>
                </c:pt>
              </c:strCache>
            </c:strRef>
          </c:cat>
          <c:val>
            <c:numRef>
              <c:f>Scorecard!$D$9:$D$13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E-48E3-BC3A-A9637832AF5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Scorecard!$C$9:$C$13</c:f>
              <c:strCache>
                <c:ptCount val="5"/>
                <c:pt idx="0">
                  <c:v>Liefertreue (DKZ)</c:v>
                </c:pt>
                <c:pt idx="1">
                  <c:v>Reklamationsquote (QKZ)</c:v>
                </c:pt>
                <c:pt idx="2">
                  <c:v>Kosten</c:v>
                </c:pt>
                <c:pt idx="3">
                  <c:v>Auditergebnis (SKZ)</c:v>
                </c:pt>
                <c:pt idx="4">
                  <c:v>SARA* Ergebnis</c:v>
                </c:pt>
              </c:strCache>
            </c:strRef>
          </c:cat>
          <c:val>
            <c:numRef>
              <c:f>Scorecard!$E$9:$E$13</c:f>
              <c:numCache>
                <c:formatCode>General</c:formatCode>
                <c:ptCount val="5"/>
                <c:pt idx="0">
                  <c:v>44</c:v>
                </c:pt>
                <c:pt idx="1">
                  <c:v>74</c:v>
                </c:pt>
                <c:pt idx="2">
                  <c:v>88</c:v>
                </c:pt>
                <c:pt idx="3">
                  <c:v>67</c:v>
                </c:pt>
                <c:pt idx="4" formatCode="0">
                  <c:v>69.969969969969966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E-48E3-BC3A-A9637832AF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9507808"/>
        <c:axId val="779507480"/>
      </c:radarChart>
      <c:catAx>
        <c:axId val="7795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9507480"/>
        <c:crosses val="autoZero"/>
        <c:auto val="1"/>
        <c:lblAlgn val="ctr"/>
        <c:lblOffset val="100"/>
        <c:noMultiLvlLbl val="0"/>
      </c:catAx>
      <c:valAx>
        <c:axId val="77950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950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2</xdr:row>
      <xdr:rowOff>95250</xdr:rowOff>
    </xdr:from>
    <xdr:to>
      <xdr:col>8</xdr:col>
      <xdr:colOff>240653</xdr:colOff>
      <xdr:row>6</xdr:row>
      <xdr:rowOff>44592</xdr:rowOff>
    </xdr:to>
    <xdr:pic>
      <xdr:nvPicPr>
        <xdr:cNvPr id="5" name="ctl00_onetidHeadbnnr2" descr="Back to Roo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683" y="1037167"/>
          <a:ext cx="1663053" cy="584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0" y="662940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benötigte Spalte ausblenden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38100</xdr:rowOff>
    </xdr:from>
    <xdr:to>
      <xdr:col>0</xdr:col>
      <xdr:colOff>0</xdr:colOff>
      <xdr:row>0</xdr:row>
      <xdr:rowOff>457200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0" y="381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Lieferantenpotentialanalyse</a:t>
          </a: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199" name="Text Box 79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0" name="Text Box 80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1" name="Text Box 81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2" name="Text Box 82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3" name="Text Box 83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4" name="Text Box 84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5" name="Text Box 85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6" name="Text Box 86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7" name="Text Box 87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8" name="Text Box 88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09" name="Text Box 89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0" name="Text Box 90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1" name="Text Box 9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2" name="Text Box 92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3" name="Text Box 93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4" name="Text Box 94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5" name="Text Box 95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6" name="Text Box 96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7" name="Text Box 97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8" name="Text Box 98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19" name="Text Box 99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20" name="Text Box 100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21" name="Text Box 10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0" name="Text Box 110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1" name="Text Box 111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2" name="Text Box 112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3" name="Text Box 113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4" name="Text Box 114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5" name="Text Box 115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6" name="Text Box 116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7" name="Text Box 117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8" name="Text Box 118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39" name="Text Box 119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0" name="Text Box 120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1" name="Text Box 121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2" name="Text Box 122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3" name="Text Box 123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4" name="Text Box 124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5" name="Text Box 125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6" name="Text Box 126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7" name="Text Box 127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8" name="Text Box 128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49" name="Text Box 129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0" name="Text Box 130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1" name="Text Box 13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2" name="Text Box 132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3" name="Text Box 133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4" name="Text Box 13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5" name="Text Box 135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56" name="Text Box 136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2" name="Text Box 142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3" name="Text Box 143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Plan 2014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4" name="Text Box 144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2013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5" name="Text Box 145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2012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6" name="Text Box 146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5268" name="Text Box 148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0" y="6343650"/>
          <a:ext cx="0" cy="0"/>
        </a:xfrm>
        <a:prstGeom prst="rect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(EBT)</a:t>
          </a:r>
        </a:p>
      </xdr:txBody>
    </xdr:sp>
    <xdr:clientData/>
  </xdr:twoCellAnchor>
  <xdr:twoCellAnchor editAs="oneCell">
    <xdr:from>
      <xdr:col>7</xdr:col>
      <xdr:colOff>201083</xdr:colOff>
      <xdr:row>0</xdr:row>
      <xdr:rowOff>190500</xdr:rowOff>
    </xdr:from>
    <xdr:to>
      <xdr:col>10</xdr:col>
      <xdr:colOff>276636</xdr:colOff>
      <xdr:row>1</xdr:row>
      <xdr:rowOff>139842</xdr:rowOff>
    </xdr:to>
    <xdr:pic>
      <xdr:nvPicPr>
        <xdr:cNvPr id="61" name="ctl00_onetidHeadbnnr2" descr="Back to Root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083" y="190500"/>
          <a:ext cx="1663053" cy="584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56029</xdr:rowOff>
    </xdr:from>
    <xdr:to>
      <xdr:col>4</xdr:col>
      <xdr:colOff>1187824</xdr:colOff>
      <xdr:row>19</xdr:row>
      <xdr:rowOff>145676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99C91D-6949-4084-B84B-223FC08CF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162560</xdr:colOff>
      <xdr:row>0</xdr:row>
      <xdr:rowOff>20320</xdr:rowOff>
    </xdr:from>
    <xdr:to>
      <xdr:col>7</xdr:col>
      <xdr:colOff>1376966</xdr:colOff>
      <xdr:row>3</xdr:row>
      <xdr:rowOff>115655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5DFD4DF-EE99-4972-9595-EBFCE7CCA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2720" y="20320"/>
          <a:ext cx="2032286" cy="613495"/>
        </a:xfrm>
        <a:prstGeom prst="rect">
          <a:avLst/>
        </a:prstGeom>
      </xdr:spPr>
    </xdr:pic>
    <xdr:clientData/>
  </xdr:twoCellAnchor>
  <xdr:twoCellAnchor>
    <xdr:from>
      <xdr:col>0</xdr:col>
      <xdr:colOff>4624</xdr:colOff>
      <xdr:row>13</xdr:row>
      <xdr:rowOff>94887</xdr:rowOff>
    </xdr:from>
    <xdr:to>
      <xdr:col>8</xdr:col>
      <xdr:colOff>0</xdr:colOff>
      <xdr:row>37</xdr:row>
      <xdr:rowOff>63772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C7E1248-525A-459E-9A22-E6AFFABF5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31"/>
  <sheetViews>
    <sheetView showGridLines="0" tabSelected="1" zoomScale="90" zoomScaleNormal="90" workbookViewId="0">
      <selection activeCell="C10" sqref="C10:D10"/>
    </sheetView>
  </sheetViews>
  <sheetFormatPr baseColWidth="10" defaultRowHeight="12.75" x14ac:dyDescent="0.2"/>
  <cols>
    <col min="1" max="1" width="6.140625" customWidth="1"/>
    <col min="2" max="2" width="29" customWidth="1"/>
    <col min="4" max="4" width="18.28515625" customWidth="1"/>
    <col min="6" max="6" width="6" customWidth="1"/>
    <col min="7" max="7" width="4.5703125" customWidth="1"/>
    <col min="8" max="8" width="7.42578125" customWidth="1"/>
    <col min="9" max="9" width="5.42578125" customWidth="1"/>
  </cols>
  <sheetData>
    <row r="1" spans="1:10" ht="61.5" customHeight="1" x14ac:dyDescent="0.3">
      <c r="A1" s="310" t="s">
        <v>238</v>
      </c>
      <c r="B1" s="311"/>
      <c r="C1" s="311"/>
      <c r="D1" s="311"/>
      <c r="E1" s="311"/>
      <c r="F1" s="311"/>
      <c r="G1" s="311"/>
      <c r="H1" s="311"/>
      <c r="I1" s="312"/>
    </row>
    <row r="2" spans="1:10" ht="12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10" ht="12.75" customHeight="1" x14ac:dyDescent="0.2">
      <c r="A3" s="314" t="s">
        <v>239</v>
      </c>
      <c r="B3" s="315"/>
      <c r="C3" s="315"/>
      <c r="D3" s="316"/>
      <c r="E3" s="38"/>
      <c r="F3" s="38"/>
      <c r="G3" s="38"/>
      <c r="H3" s="38"/>
    </row>
    <row r="4" spans="1:10" s="125" customFormat="1" ht="12.75" customHeight="1" x14ac:dyDescent="0.2">
      <c r="A4" s="290" t="s">
        <v>237</v>
      </c>
      <c r="B4" s="291"/>
      <c r="C4" s="290"/>
      <c r="D4" s="291"/>
      <c r="E4" s="139"/>
      <c r="F4" s="139"/>
      <c r="G4" s="139"/>
      <c r="H4" s="139"/>
    </row>
    <row r="5" spans="1:10" s="125" customFormat="1" ht="12.75" customHeight="1" x14ac:dyDescent="0.2">
      <c r="A5" s="292" t="s">
        <v>249</v>
      </c>
      <c r="B5" s="293"/>
      <c r="C5" s="292"/>
      <c r="D5" s="293"/>
      <c r="E5" s="139"/>
      <c r="F5" s="139"/>
      <c r="G5" s="139"/>
      <c r="H5" s="139"/>
    </row>
    <row r="6" spans="1:10" s="125" customFormat="1" ht="12.75" customHeight="1" x14ac:dyDescent="0.2">
      <c r="A6" s="294" t="s">
        <v>236</v>
      </c>
      <c r="B6" s="295"/>
      <c r="C6" s="294"/>
      <c r="D6" s="295"/>
      <c r="E6" s="139"/>
      <c r="F6" s="139"/>
      <c r="G6" s="139"/>
      <c r="H6" s="139"/>
    </row>
    <row r="7" spans="1:10" ht="12.75" customHeight="1" x14ac:dyDescent="0.2">
      <c r="A7" s="38"/>
      <c r="B7" s="38"/>
      <c r="C7" s="38"/>
      <c r="D7" s="38"/>
      <c r="E7" s="38"/>
      <c r="F7" s="38"/>
      <c r="G7" s="38"/>
      <c r="H7" s="38"/>
    </row>
    <row r="8" spans="1:10" ht="12.75" customHeight="1" x14ac:dyDescent="0.2">
      <c r="A8" s="298" t="s">
        <v>240</v>
      </c>
      <c r="B8" s="299"/>
      <c r="C8" s="299"/>
      <c r="D8" s="300"/>
      <c r="E8" s="38"/>
      <c r="F8" s="38"/>
      <c r="G8" s="38"/>
      <c r="H8" s="38"/>
    </row>
    <row r="9" spans="1:10" ht="12.75" customHeight="1" x14ac:dyDescent="0.3">
      <c r="A9" s="313" t="s">
        <v>234</v>
      </c>
      <c r="B9" s="313"/>
      <c r="C9" s="296"/>
      <c r="D9" s="297"/>
      <c r="E9" s="38"/>
      <c r="F9" s="38"/>
      <c r="G9" s="38"/>
      <c r="H9" s="38"/>
      <c r="J9" s="138"/>
    </row>
    <row r="10" spans="1:10" ht="12.75" customHeight="1" x14ac:dyDescent="0.2">
      <c r="A10" s="313" t="s">
        <v>235</v>
      </c>
      <c r="B10" s="313"/>
      <c r="C10" s="296"/>
      <c r="D10" s="297"/>
      <c r="E10" s="38"/>
      <c r="F10" s="38"/>
      <c r="G10" s="38"/>
      <c r="H10" s="38"/>
    </row>
    <row r="11" spans="1:10" ht="12.75" customHeight="1" x14ac:dyDescent="0.2">
      <c r="A11" s="313" t="s">
        <v>241</v>
      </c>
      <c r="B11" s="313"/>
      <c r="C11" s="296"/>
      <c r="D11" s="297"/>
      <c r="E11" s="38"/>
      <c r="F11" s="38"/>
      <c r="G11" s="38"/>
      <c r="H11" s="38"/>
    </row>
    <row r="12" spans="1:10" ht="13.5" customHeight="1" x14ac:dyDescent="0.2">
      <c r="A12" s="160"/>
      <c r="B12" s="160"/>
      <c r="C12" s="161"/>
      <c r="D12" s="162"/>
      <c r="E12" s="38"/>
      <c r="F12" s="38"/>
      <c r="G12" s="38"/>
      <c r="H12" s="38"/>
    </row>
    <row r="13" spans="1:10" ht="12.75" customHeight="1" x14ac:dyDescent="0.2">
      <c r="A13" s="3"/>
      <c r="B13" s="3"/>
      <c r="C13" s="42"/>
      <c r="D13" s="42"/>
      <c r="E13" s="38"/>
      <c r="F13" s="38"/>
      <c r="G13" s="38"/>
      <c r="H13" s="38"/>
    </row>
    <row r="14" spans="1:10" s="136" customFormat="1" ht="12.75" customHeight="1" x14ac:dyDescent="0.25">
      <c r="A14" s="85" t="s">
        <v>31</v>
      </c>
    </row>
    <row r="15" spans="1:10" s="136" customFormat="1" ht="15" customHeight="1" x14ac:dyDescent="0.2">
      <c r="A15" s="301" t="s">
        <v>385</v>
      </c>
      <c r="B15" s="302"/>
      <c r="C15" s="302"/>
      <c r="D15" s="302"/>
      <c r="E15" s="302"/>
      <c r="F15" s="302"/>
      <c r="G15" s="302"/>
      <c r="H15" s="302"/>
      <c r="I15" s="303"/>
    </row>
    <row r="16" spans="1:10" s="136" customFormat="1" ht="15" x14ac:dyDescent="0.2">
      <c r="A16" s="304"/>
      <c r="B16" s="305"/>
      <c r="C16" s="305"/>
      <c r="D16" s="305"/>
      <c r="E16" s="305"/>
      <c r="F16" s="305"/>
      <c r="G16" s="305"/>
      <c r="H16" s="305"/>
      <c r="I16" s="306"/>
    </row>
    <row r="17" spans="1:9" s="136" customFormat="1" ht="15" x14ac:dyDescent="0.2">
      <c r="A17" s="304"/>
      <c r="B17" s="305"/>
      <c r="C17" s="305"/>
      <c r="D17" s="305"/>
      <c r="E17" s="305"/>
      <c r="F17" s="305"/>
      <c r="G17" s="305"/>
      <c r="H17" s="305"/>
      <c r="I17" s="306"/>
    </row>
    <row r="18" spans="1:9" s="136" customFormat="1" ht="15" x14ac:dyDescent="0.2">
      <c r="A18" s="304"/>
      <c r="B18" s="305"/>
      <c r="C18" s="305"/>
      <c r="D18" s="305"/>
      <c r="E18" s="305"/>
      <c r="F18" s="305"/>
      <c r="G18" s="305"/>
      <c r="H18" s="305"/>
      <c r="I18" s="306"/>
    </row>
    <row r="19" spans="1:9" s="136" customFormat="1" ht="23.25" customHeight="1" x14ac:dyDescent="0.2">
      <c r="A19" s="307"/>
      <c r="B19" s="308"/>
      <c r="C19" s="308"/>
      <c r="D19" s="308"/>
      <c r="E19" s="308"/>
      <c r="F19" s="308"/>
      <c r="G19" s="308"/>
      <c r="H19" s="308"/>
      <c r="I19" s="309"/>
    </row>
    <row r="21" spans="1:9" ht="15.75" x14ac:dyDescent="0.25">
      <c r="A21" s="85" t="s">
        <v>229</v>
      </c>
    </row>
    <row r="22" spans="1:9" ht="12.75" customHeight="1" x14ac:dyDescent="0.2">
      <c r="A22" s="301" t="s">
        <v>384</v>
      </c>
      <c r="B22" s="302"/>
      <c r="C22" s="302"/>
      <c r="D22" s="302"/>
      <c r="E22" s="302"/>
      <c r="F22" s="302"/>
      <c r="G22" s="302"/>
      <c r="H22" s="302"/>
      <c r="I22" s="303"/>
    </row>
    <row r="23" spans="1:9" ht="12.75" customHeight="1" x14ac:dyDescent="0.2">
      <c r="A23" s="304"/>
      <c r="B23" s="305"/>
      <c r="C23" s="305"/>
      <c r="D23" s="305"/>
      <c r="E23" s="305"/>
      <c r="F23" s="305"/>
      <c r="G23" s="305"/>
      <c r="H23" s="305"/>
      <c r="I23" s="306"/>
    </row>
    <row r="24" spans="1:9" ht="12.75" customHeight="1" x14ac:dyDescent="0.2">
      <c r="A24" s="304"/>
      <c r="B24" s="305"/>
      <c r="C24" s="305"/>
      <c r="D24" s="305"/>
      <c r="E24" s="305"/>
      <c r="F24" s="305"/>
      <c r="G24" s="305"/>
      <c r="H24" s="305"/>
      <c r="I24" s="306"/>
    </row>
    <row r="25" spans="1:9" ht="12.75" customHeight="1" x14ac:dyDescent="0.2">
      <c r="A25" s="304"/>
      <c r="B25" s="305"/>
      <c r="C25" s="305"/>
      <c r="D25" s="305"/>
      <c r="E25" s="305"/>
      <c r="F25" s="305"/>
      <c r="G25" s="305"/>
      <c r="H25" s="305"/>
      <c r="I25" s="306"/>
    </row>
    <row r="26" spans="1:9" ht="12.75" customHeight="1" x14ac:dyDescent="0.2">
      <c r="A26" s="304"/>
      <c r="B26" s="305"/>
      <c r="C26" s="305"/>
      <c r="D26" s="305"/>
      <c r="E26" s="305"/>
      <c r="F26" s="305"/>
      <c r="G26" s="305"/>
      <c r="H26" s="305"/>
      <c r="I26" s="306"/>
    </row>
    <row r="27" spans="1:9" ht="14.25" customHeight="1" x14ac:dyDescent="0.2">
      <c r="A27" s="307"/>
      <c r="B27" s="308"/>
      <c r="C27" s="308"/>
      <c r="D27" s="308"/>
      <c r="E27" s="308"/>
      <c r="F27" s="308"/>
      <c r="G27" s="308"/>
      <c r="H27" s="308"/>
      <c r="I27" s="309"/>
    </row>
    <row r="30" spans="1:9" x14ac:dyDescent="0.2">
      <c r="A30" s="13"/>
      <c r="B30" s="13"/>
      <c r="C30" s="13"/>
      <c r="D30" s="13"/>
      <c r="E30" s="13"/>
      <c r="G30" s="13"/>
      <c r="H30" s="13"/>
      <c r="I30" s="13"/>
    </row>
    <row r="31" spans="1:9" ht="20.25" customHeight="1" x14ac:dyDescent="0.2">
      <c r="A31" s="289"/>
      <c r="B31" s="289"/>
      <c r="C31" s="289"/>
      <c r="D31" s="289"/>
      <c r="E31" s="289"/>
      <c r="F31" s="289"/>
      <c r="G31" s="289"/>
      <c r="H31" s="289"/>
      <c r="I31" s="13"/>
    </row>
  </sheetData>
  <sheetProtection algorithmName="SHA-512" hashValue="PBCUII7ZyycD5Hlc/KgIYQo1DThogaGTM3kZwEbySVHJPoaaMi1bZ62A2ClzXvN/R78xfF2pIePC7yxSBUUrkw==" saltValue="pdGLBZDWK3dJbF12wPVhug==" spinCount="100000" sheet="1" objects="1" scenarios="1"/>
  <mergeCells count="18">
    <mergeCell ref="A1:I1"/>
    <mergeCell ref="A9:B9"/>
    <mergeCell ref="A10:B10"/>
    <mergeCell ref="A11:B11"/>
    <mergeCell ref="A3:D3"/>
    <mergeCell ref="A31:H31"/>
    <mergeCell ref="A4:B4"/>
    <mergeCell ref="A5:B5"/>
    <mergeCell ref="A6:B6"/>
    <mergeCell ref="C4:D4"/>
    <mergeCell ref="C5:D5"/>
    <mergeCell ref="C6:D6"/>
    <mergeCell ref="C9:D9"/>
    <mergeCell ref="C10:D10"/>
    <mergeCell ref="C11:D11"/>
    <mergeCell ref="A8:D8"/>
    <mergeCell ref="A15:I19"/>
    <mergeCell ref="A22:I27"/>
  </mergeCells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  <headerFooter>
    <oddFooter>&amp;LSARA
Lieferantenselbstauskunft/Risikoanalyse
&amp;C&amp;Pvon&amp;N&amp;R&amp;D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C6F9-CDFC-40CB-A826-033DB0E689F9}">
  <dimension ref="A1:M44"/>
  <sheetViews>
    <sheetView zoomScale="70" zoomScaleNormal="70" workbookViewId="0">
      <selection activeCell="J36" sqref="J36"/>
    </sheetView>
  </sheetViews>
  <sheetFormatPr baseColWidth="10" defaultRowHeight="12.75" x14ac:dyDescent="0.2"/>
  <cols>
    <col min="1" max="1" width="1.5703125" customWidth="1"/>
    <col min="2" max="2" width="28" bestFit="1" customWidth="1"/>
    <col min="3" max="3" width="24" style="231" bestFit="1" customWidth="1"/>
    <col min="4" max="4" width="8.7109375" bestFit="1" customWidth="1"/>
    <col min="5" max="5" width="13.5703125" bestFit="1" customWidth="1"/>
    <col min="6" max="6" width="28.5703125" bestFit="1" customWidth="1"/>
    <col min="8" max="8" width="20.7109375" customWidth="1"/>
    <col min="9" max="9" width="16.42578125" customWidth="1"/>
    <col min="10" max="10" width="14.5703125" bestFit="1" customWidth="1"/>
  </cols>
  <sheetData>
    <row r="1" spans="1:13" x14ac:dyDescent="0.2">
      <c r="A1" s="280"/>
      <c r="B1" s="281" t="s">
        <v>464</v>
      </c>
      <c r="C1" s="280"/>
      <c r="D1" s="280"/>
      <c r="E1" s="280"/>
      <c r="F1" s="281" t="s">
        <v>279</v>
      </c>
      <c r="G1" s="280"/>
      <c r="H1" s="280"/>
      <c r="I1" s="280"/>
    </row>
    <row r="2" spans="1:13" x14ac:dyDescent="0.2">
      <c r="A2" s="280"/>
      <c r="B2" s="282" t="e">
        <f>'Auswertung SARA'!C3:D3</f>
        <v>#VALUE!</v>
      </c>
      <c r="C2" s="280"/>
      <c r="D2" s="280"/>
      <c r="E2" s="280"/>
      <c r="F2" s="283"/>
      <c r="G2" s="280"/>
      <c r="H2" s="280"/>
      <c r="I2" s="280"/>
    </row>
    <row r="3" spans="1:13" x14ac:dyDescent="0.2">
      <c r="A3" s="280"/>
      <c r="B3" s="280"/>
      <c r="C3" s="280"/>
      <c r="D3" s="280"/>
      <c r="E3" s="280"/>
      <c r="F3" s="280"/>
      <c r="G3" s="280"/>
      <c r="H3" s="280"/>
      <c r="I3" s="280"/>
    </row>
    <row r="4" spans="1:13" x14ac:dyDescent="0.2">
      <c r="A4" s="280"/>
      <c r="B4" s="280"/>
      <c r="C4" s="280"/>
      <c r="D4" s="280"/>
      <c r="E4" s="280"/>
      <c r="F4" s="280"/>
      <c r="G4" s="280"/>
      <c r="H4" s="280"/>
      <c r="I4" s="280"/>
    </row>
    <row r="5" spans="1:13" s="231" customFormat="1" x14ac:dyDescent="0.2">
      <c r="A5" s="280"/>
      <c r="B5" s="280"/>
      <c r="C5" s="280"/>
      <c r="D5" s="280"/>
      <c r="E5" s="280"/>
      <c r="F5" s="280"/>
      <c r="G5" s="280"/>
      <c r="H5" s="280"/>
      <c r="I5" s="280"/>
    </row>
    <row r="6" spans="1:13" x14ac:dyDescent="0.2">
      <c r="A6" s="540" t="s">
        <v>476</v>
      </c>
      <c r="B6" s="540"/>
      <c r="C6" s="540"/>
      <c r="D6" s="540"/>
      <c r="E6" s="540"/>
      <c r="F6" s="540"/>
      <c r="G6" s="540"/>
      <c r="H6" s="540"/>
      <c r="I6" s="287"/>
      <c r="J6" s="125"/>
    </row>
    <row r="7" spans="1:13" x14ac:dyDescent="0.2">
      <c r="A7" s="280"/>
      <c r="B7" s="280"/>
      <c r="C7" s="280"/>
      <c r="D7" s="280"/>
      <c r="E7" s="280"/>
      <c r="F7" s="280"/>
      <c r="G7" s="280"/>
      <c r="H7" s="280"/>
      <c r="I7" s="280"/>
      <c r="K7" s="125"/>
    </row>
    <row r="8" spans="1:13" x14ac:dyDescent="0.2">
      <c r="A8" s="280"/>
      <c r="C8" s="280"/>
      <c r="D8" s="281" t="s">
        <v>465</v>
      </c>
      <c r="E8" s="281" t="s">
        <v>463</v>
      </c>
      <c r="F8" s="281" t="s">
        <v>475</v>
      </c>
      <c r="G8" s="280"/>
      <c r="H8" s="280"/>
      <c r="J8" s="125"/>
      <c r="K8" s="125"/>
      <c r="L8" s="125"/>
    </row>
    <row r="9" spans="1:13" x14ac:dyDescent="0.2">
      <c r="A9" s="280"/>
      <c r="C9" s="284" t="s">
        <v>390</v>
      </c>
      <c r="D9" s="285">
        <v>100</v>
      </c>
      <c r="E9" s="285">
        <v>44</v>
      </c>
      <c r="F9" s="285" t="str">
        <f>IF(E9&lt;=70,"Anforderungen nicht erfüllt",IF(E9&lt;=85,"Anforderungen teilweise erfüllt","Anforderungen erfüllt"))</f>
        <v>Anforderungen nicht erfüllt</v>
      </c>
      <c r="G9" s="280"/>
      <c r="H9" s="281"/>
      <c r="J9" s="125"/>
    </row>
    <row r="10" spans="1:13" x14ac:dyDescent="0.2">
      <c r="A10" s="280"/>
      <c r="C10" s="284" t="s">
        <v>461</v>
      </c>
      <c r="D10" s="285">
        <v>100</v>
      </c>
      <c r="E10" s="285">
        <v>74</v>
      </c>
      <c r="F10" s="285" t="str">
        <f>IF(E10&lt;=70,"Anforderungen nicht erfüllt",IF(E10&lt;=85,"Anforderungen teilweise erfüllt","Anforderungen erfüllt"))</f>
        <v>Anforderungen teilweise erfüllt</v>
      </c>
      <c r="G10" s="280"/>
      <c r="H10" s="280"/>
      <c r="L10" s="231"/>
    </row>
    <row r="11" spans="1:13" x14ac:dyDescent="0.2">
      <c r="A11" s="280"/>
      <c r="C11" s="284" t="s">
        <v>391</v>
      </c>
      <c r="D11" s="285">
        <v>100</v>
      </c>
      <c r="E11" s="285">
        <v>88</v>
      </c>
      <c r="F11" s="285" t="str">
        <f>IF(E11&lt;=70,"Anforderungen nicht erfüllt",IF(E11&lt;=85,"Anforderungen teilweise erfüllt","Anforderungen erfüllt"))</f>
        <v>Anforderungen erfüllt</v>
      </c>
      <c r="G11" s="280"/>
      <c r="H11" s="280"/>
      <c r="I11" s="125"/>
      <c r="J11" s="125"/>
      <c r="L11" s="231"/>
    </row>
    <row r="12" spans="1:13" x14ac:dyDescent="0.2">
      <c r="A12" s="280"/>
      <c r="C12" s="284" t="s">
        <v>462</v>
      </c>
      <c r="D12" s="285">
        <v>100</v>
      </c>
      <c r="E12" s="285">
        <v>67</v>
      </c>
      <c r="F12" s="285" t="str">
        <f>IF(E12&lt;=70,"Anforderungen nicht erfüllt",IF(E12&lt;=85,"Anforderungen teilweise erfüllt","Anforderungen erfüllt"))</f>
        <v>Anforderungen nicht erfüllt</v>
      </c>
      <c r="G12" s="280"/>
      <c r="H12" s="280"/>
      <c r="L12" s="231"/>
    </row>
    <row r="13" spans="1:13" x14ac:dyDescent="0.2">
      <c r="A13" s="280"/>
      <c r="C13" s="284" t="s">
        <v>460</v>
      </c>
      <c r="D13" s="285">
        <v>100</v>
      </c>
      <c r="E13" s="286">
        <f>'Auswertung SARA'!W71</f>
        <v>69.969969969969966</v>
      </c>
      <c r="F13" s="285" t="str">
        <f>IF(E13&lt;=70,"Anforderungen nicht erfüllt",IF(E13&lt;=85,"Anforderungen teilweise erfüllt","Anforderungen erfüllt"))</f>
        <v>Anforderungen nicht erfüllt</v>
      </c>
      <c r="G13" s="280"/>
      <c r="H13" s="280"/>
      <c r="J13" s="125"/>
      <c r="M13" s="231"/>
    </row>
    <row r="14" spans="1:13" x14ac:dyDescent="0.2">
      <c r="J14" s="125"/>
      <c r="L14" s="231"/>
    </row>
    <row r="15" spans="1:13" x14ac:dyDescent="0.2">
      <c r="K15" s="125"/>
    </row>
    <row r="16" spans="1:13" x14ac:dyDescent="0.2">
      <c r="K16" s="125"/>
    </row>
    <row r="17" spans="3:13" x14ac:dyDescent="0.2">
      <c r="K17" s="125"/>
    </row>
    <row r="20" spans="3:13" x14ac:dyDescent="0.2">
      <c r="C20" s="232"/>
      <c r="D20" s="208"/>
      <c r="E20" s="233"/>
    </row>
    <row r="21" spans="3:13" x14ac:dyDescent="0.2">
      <c r="C21" s="232"/>
      <c r="D21" s="208"/>
      <c r="E21" s="233"/>
      <c r="J21" s="125"/>
      <c r="K21" s="125"/>
    </row>
    <row r="22" spans="3:13" x14ac:dyDescent="0.2">
      <c r="C22" s="232"/>
      <c r="D22" s="208"/>
      <c r="E22" s="233"/>
    </row>
    <row r="23" spans="3:13" x14ac:dyDescent="0.2">
      <c r="C23" s="234"/>
      <c r="D23" s="235"/>
      <c r="E23" s="233"/>
    </row>
    <row r="24" spans="3:13" x14ac:dyDescent="0.2">
      <c r="C24" s="234"/>
      <c r="D24" s="235"/>
      <c r="E24" s="233"/>
    </row>
    <row r="31" spans="3:13" x14ac:dyDescent="0.2">
      <c r="M31" s="125"/>
    </row>
    <row r="37" spans="2:13" x14ac:dyDescent="0.2">
      <c r="M37" s="125"/>
    </row>
    <row r="44" spans="2:13" x14ac:dyDescent="0.2">
      <c r="B44" s="125"/>
    </row>
  </sheetData>
  <mergeCells count="1">
    <mergeCell ref="A6:H6"/>
  </mergeCells>
  <conditionalFormatting sqref="F9:F13">
    <cfRule type="cellIs" dxfId="2" priority="1" operator="equal">
      <formula>"Anforderungen nicht erfüllt"</formula>
    </cfRule>
    <cfRule type="cellIs" dxfId="1" priority="2" operator="equal">
      <formula>"Anforderungen teilweise erfüllt"</formula>
    </cfRule>
    <cfRule type="cellIs" dxfId="0" priority="3" operator="equal">
      <formula>"Anforderungen erfüllt"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workbookViewId="0">
      <selection activeCell="F19" sqref="F19"/>
    </sheetView>
  </sheetViews>
  <sheetFormatPr baseColWidth="10" defaultRowHeight="12.75" x14ac:dyDescent="0.2"/>
  <cols>
    <col min="3" max="3" width="12.7109375" customWidth="1"/>
    <col min="6" max="6" width="14.5703125" customWidth="1"/>
    <col min="7" max="7" width="13.85546875" customWidth="1"/>
  </cols>
  <sheetData>
    <row r="1" spans="1:7" ht="18" x14ac:dyDescent="0.25">
      <c r="A1" s="10" t="s">
        <v>14</v>
      </c>
    </row>
    <row r="3" spans="1:7" x14ac:dyDescent="0.2">
      <c r="A3" t="s">
        <v>15</v>
      </c>
    </row>
    <row r="4" spans="1:7" x14ac:dyDescent="0.2">
      <c r="A4" t="s">
        <v>16</v>
      </c>
    </row>
    <row r="7" spans="1:7" x14ac:dyDescent="0.2">
      <c r="A7" t="s">
        <v>218</v>
      </c>
    </row>
    <row r="8" spans="1:7" x14ac:dyDescent="0.2">
      <c r="A8" t="s">
        <v>17</v>
      </c>
    </row>
    <row r="11" spans="1:7" ht="79.5" customHeight="1" x14ac:dyDescent="0.2">
      <c r="A11" s="541" t="s">
        <v>287</v>
      </c>
      <c r="B11" s="542"/>
      <c r="C11" s="542"/>
      <c r="D11" s="542"/>
      <c r="E11" s="542"/>
      <c r="F11" s="542"/>
      <c r="G11" s="542"/>
    </row>
    <row r="13" spans="1:7" ht="93" customHeight="1" x14ac:dyDescent="0.2">
      <c r="A13" s="543" t="s">
        <v>281</v>
      </c>
      <c r="B13" s="544"/>
      <c r="C13" s="544"/>
      <c r="D13" s="544"/>
      <c r="E13" s="544"/>
      <c r="F13" s="544"/>
      <c r="G13" s="544"/>
    </row>
  </sheetData>
  <mergeCells count="2">
    <mergeCell ref="A11:G11"/>
    <mergeCell ref="A13:G13"/>
  </mergeCells>
  <phoneticPr fontId="7" type="noConversion"/>
  <pageMargins left="0.78740157499999996" right="0.78740157499999996" top="0.984251969" bottom="0.984251969" header="0.4921259845" footer="0.4921259845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7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baseColWidth="10" defaultColWidth="11.42578125" defaultRowHeight="12.75" x14ac:dyDescent="0.2"/>
  <cols>
    <col min="1" max="1" width="5.85546875" style="187" customWidth="1"/>
    <col min="2" max="2" width="10.140625" style="107" bestFit="1" customWidth="1"/>
    <col min="3" max="3" width="3.85546875" style="1" bestFit="1" customWidth="1"/>
    <col min="4" max="4" width="63.42578125" style="4" customWidth="1"/>
    <col min="5" max="16384" width="11.42578125" style="1"/>
  </cols>
  <sheetData>
    <row r="1" spans="1:4" ht="13.5" thickTop="1" x14ac:dyDescent="0.2">
      <c r="A1" s="188" t="s">
        <v>278</v>
      </c>
      <c r="B1" s="189" t="s">
        <v>279</v>
      </c>
      <c r="C1" s="5" t="s">
        <v>1</v>
      </c>
      <c r="D1" s="6" t="s">
        <v>2</v>
      </c>
    </row>
    <row r="2" spans="1:4" x14ac:dyDescent="0.2">
      <c r="A2" s="194" t="s">
        <v>276</v>
      </c>
      <c r="B2" s="190">
        <v>43319</v>
      </c>
      <c r="C2" s="2" t="s">
        <v>117</v>
      </c>
      <c r="D2" s="7" t="s">
        <v>118</v>
      </c>
    </row>
    <row r="3" spans="1:4" x14ac:dyDescent="0.2">
      <c r="A3" s="194" t="s">
        <v>277</v>
      </c>
      <c r="B3" s="191">
        <v>43448</v>
      </c>
      <c r="C3" s="150" t="s">
        <v>117</v>
      </c>
      <c r="D3" s="186" t="s">
        <v>280</v>
      </c>
    </row>
    <row r="4" spans="1:4" x14ac:dyDescent="0.2">
      <c r="A4" s="194" t="s">
        <v>285</v>
      </c>
      <c r="B4" s="190">
        <v>43501</v>
      </c>
      <c r="C4" s="150" t="s">
        <v>117</v>
      </c>
      <c r="D4" s="186" t="s">
        <v>286</v>
      </c>
    </row>
    <row r="5" spans="1:4" x14ac:dyDescent="0.2">
      <c r="A5" s="194" t="s">
        <v>288</v>
      </c>
      <c r="B5" s="190">
        <v>43537</v>
      </c>
      <c r="C5" s="150" t="s">
        <v>117</v>
      </c>
      <c r="D5" s="186" t="s">
        <v>289</v>
      </c>
    </row>
    <row r="6" spans="1:4" x14ac:dyDescent="0.2">
      <c r="A6" s="195" t="s">
        <v>386</v>
      </c>
      <c r="B6" s="190">
        <v>43206</v>
      </c>
      <c r="C6" s="2" t="s">
        <v>117</v>
      </c>
      <c r="D6" s="7" t="s">
        <v>387</v>
      </c>
    </row>
    <row r="7" spans="1:4" x14ac:dyDescent="0.2">
      <c r="A7" s="195"/>
      <c r="B7" s="190"/>
      <c r="C7" s="2"/>
      <c r="D7" s="7"/>
    </row>
    <row r="8" spans="1:4" x14ac:dyDescent="0.2">
      <c r="A8" s="195"/>
      <c r="B8" s="190"/>
      <c r="C8" s="28"/>
      <c r="D8" s="29"/>
    </row>
    <row r="9" spans="1:4" x14ac:dyDescent="0.2">
      <c r="A9" s="195"/>
      <c r="B9" s="192"/>
      <c r="C9" s="2"/>
      <c r="D9" s="7"/>
    </row>
    <row r="10" spans="1:4" x14ac:dyDescent="0.2">
      <c r="A10" s="195"/>
      <c r="B10" s="192"/>
      <c r="C10" s="2"/>
      <c r="D10" s="7"/>
    </row>
    <row r="11" spans="1:4" x14ac:dyDescent="0.2">
      <c r="A11" s="195"/>
      <c r="B11" s="192"/>
      <c r="C11" s="2"/>
      <c r="D11" s="7"/>
    </row>
    <row r="12" spans="1:4" x14ac:dyDescent="0.2">
      <c r="A12" s="195"/>
      <c r="B12" s="192"/>
      <c r="C12" s="2"/>
      <c r="D12" s="7"/>
    </row>
    <row r="13" spans="1:4" x14ac:dyDescent="0.2">
      <c r="A13" s="195"/>
      <c r="B13" s="192"/>
      <c r="C13" s="2"/>
      <c r="D13" s="7"/>
    </row>
    <row r="14" spans="1:4" x14ac:dyDescent="0.2">
      <c r="A14" s="195"/>
      <c r="B14" s="192"/>
      <c r="C14" s="2"/>
      <c r="D14" s="7"/>
    </row>
    <row r="15" spans="1:4" x14ac:dyDescent="0.2">
      <c r="A15" s="195"/>
      <c r="B15" s="192"/>
      <c r="C15" s="2"/>
      <c r="D15" s="7"/>
    </row>
    <row r="16" spans="1:4" x14ac:dyDescent="0.2">
      <c r="A16" s="195"/>
      <c r="B16" s="192"/>
      <c r="C16" s="2"/>
      <c r="D16" s="7"/>
    </row>
    <row r="17" spans="1:4" x14ac:dyDescent="0.2">
      <c r="A17" s="195"/>
      <c r="B17" s="192"/>
      <c r="C17" s="2"/>
      <c r="D17" s="7"/>
    </row>
    <row r="18" spans="1:4" x14ac:dyDescent="0.2">
      <c r="A18" s="195"/>
      <c r="B18" s="192"/>
      <c r="C18" s="2"/>
      <c r="D18" s="7"/>
    </row>
    <row r="19" spans="1:4" x14ac:dyDescent="0.2">
      <c r="A19" s="195"/>
      <c r="B19" s="192"/>
      <c r="C19" s="2"/>
      <c r="D19" s="7"/>
    </row>
    <row r="20" spans="1:4" x14ac:dyDescent="0.2">
      <c r="A20" s="195"/>
      <c r="B20" s="192"/>
      <c r="C20" s="2"/>
      <c r="D20" s="7"/>
    </row>
    <row r="21" spans="1:4" x14ac:dyDescent="0.2">
      <c r="A21" s="195"/>
      <c r="B21" s="192"/>
      <c r="C21" s="2"/>
      <c r="D21" s="7"/>
    </row>
    <row r="22" spans="1:4" x14ac:dyDescent="0.2">
      <c r="A22" s="195"/>
      <c r="B22" s="192"/>
      <c r="C22" s="2"/>
      <c r="D22" s="7"/>
    </row>
    <row r="23" spans="1:4" x14ac:dyDescent="0.2">
      <c r="A23" s="195"/>
      <c r="B23" s="192"/>
      <c r="C23" s="2"/>
      <c r="D23" s="7"/>
    </row>
    <row r="24" spans="1:4" x14ac:dyDescent="0.2">
      <c r="A24" s="195"/>
      <c r="B24" s="192"/>
      <c r="C24" s="2"/>
      <c r="D24" s="7"/>
    </row>
    <row r="25" spans="1:4" x14ac:dyDescent="0.2">
      <c r="A25" s="195"/>
      <c r="B25" s="192"/>
      <c r="C25" s="2"/>
      <c r="D25" s="7"/>
    </row>
    <row r="26" spans="1:4" x14ac:dyDescent="0.2">
      <c r="A26" s="195"/>
      <c r="B26" s="192"/>
      <c r="C26" s="2"/>
      <c r="D26" s="7"/>
    </row>
    <row r="27" spans="1:4" x14ac:dyDescent="0.2">
      <c r="A27" s="195"/>
      <c r="B27" s="192"/>
      <c r="C27" s="2"/>
      <c r="D27" s="7"/>
    </row>
    <row r="28" spans="1:4" x14ac:dyDescent="0.2">
      <c r="A28" s="195"/>
      <c r="B28" s="192"/>
      <c r="C28" s="2"/>
      <c r="D28" s="7"/>
    </row>
    <row r="29" spans="1:4" x14ac:dyDescent="0.2">
      <c r="A29" s="195"/>
      <c r="B29" s="192"/>
      <c r="C29" s="2"/>
      <c r="D29" s="7"/>
    </row>
    <row r="30" spans="1:4" x14ac:dyDescent="0.2">
      <c r="A30" s="195"/>
      <c r="B30" s="192"/>
      <c r="C30" s="2"/>
      <c r="D30" s="7"/>
    </row>
    <row r="31" spans="1:4" x14ac:dyDescent="0.2">
      <c r="A31" s="195"/>
      <c r="B31" s="192"/>
      <c r="C31" s="2"/>
      <c r="D31" s="7"/>
    </row>
    <row r="32" spans="1:4" x14ac:dyDescent="0.2">
      <c r="A32" s="195"/>
      <c r="B32" s="192"/>
      <c r="C32" s="2"/>
      <c r="D32" s="7"/>
    </row>
    <row r="33" spans="1:4" x14ac:dyDescent="0.2">
      <c r="A33" s="195"/>
      <c r="B33" s="192"/>
      <c r="C33" s="2"/>
      <c r="D33" s="7"/>
    </row>
    <row r="34" spans="1:4" x14ac:dyDescent="0.2">
      <c r="A34" s="195"/>
      <c r="B34" s="192"/>
      <c r="C34" s="2"/>
      <c r="D34" s="7"/>
    </row>
    <row r="35" spans="1:4" x14ac:dyDescent="0.2">
      <c r="A35" s="195"/>
      <c r="B35" s="192"/>
      <c r="C35" s="2"/>
      <c r="D35" s="7"/>
    </row>
    <row r="36" spans="1:4" x14ac:dyDescent="0.2">
      <c r="A36" s="195"/>
      <c r="B36" s="192"/>
      <c r="C36" s="2"/>
      <c r="D36" s="7"/>
    </row>
    <row r="37" spans="1:4" x14ac:dyDescent="0.2">
      <c r="A37" s="195"/>
      <c r="B37" s="192"/>
      <c r="C37" s="2"/>
      <c r="D37" s="7"/>
    </row>
    <row r="38" spans="1:4" x14ac:dyDescent="0.2">
      <c r="A38" s="195"/>
      <c r="B38" s="192"/>
      <c r="C38" s="2"/>
      <c r="D38" s="7"/>
    </row>
    <row r="39" spans="1:4" x14ac:dyDescent="0.2">
      <c r="A39" s="195"/>
      <c r="B39" s="192"/>
      <c r="C39" s="2"/>
      <c r="D39" s="7"/>
    </row>
    <row r="40" spans="1:4" x14ac:dyDescent="0.2">
      <c r="A40" s="195"/>
      <c r="B40" s="192"/>
      <c r="C40" s="2"/>
      <c r="D40" s="7"/>
    </row>
    <row r="41" spans="1:4" x14ac:dyDescent="0.2">
      <c r="A41" s="195"/>
      <c r="B41" s="192"/>
      <c r="C41" s="2"/>
      <c r="D41" s="7"/>
    </row>
    <row r="42" spans="1:4" x14ac:dyDescent="0.2">
      <c r="A42" s="195"/>
      <c r="B42" s="192"/>
      <c r="C42" s="2"/>
      <c r="D42" s="7"/>
    </row>
    <row r="43" spans="1:4" x14ac:dyDescent="0.2">
      <c r="A43" s="195"/>
      <c r="B43" s="192"/>
      <c r="C43" s="2"/>
      <c r="D43" s="7"/>
    </row>
    <row r="44" spans="1:4" x14ac:dyDescent="0.2">
      <c r="A44" s="195"/>
      <c r="B44" s="192"/>
      <c r="C44" s="2"/>
      <c r="D44" s="7"/>
    </row>
    <row r="45" spans="1:4" x14ac:dyDescent="0.2">
      <c r="A45" s="195"/>
      <c r="B45" s="192"/>
      <c r="C45" s="2"/>
      <c r="D45" s="7"/>
    </row>
    <row r="46" spans="1:4" x14ac:dyDescent="0.2">
      <c r="A46" s="195"/>
      <c r="B46" s="192"/>
      <c r="C46" s="2"/>
      <c r="D46" s="7"/>
    </row>
    <row r="47" spans="1:4" x14ac:dyDescent="0.2">
      <c r="A47" s="195"/>
      <c r="B47" s="192"/>
      <c r="C47" s="2"/>
      <c r="D47" s="7"/>
    </row>
    <row r="48" spans="1:4" x14ac:dyDescent="0.2">
      <c r="A48" s="195"/>
      <c r="B48" s="192"/>
      <c r="C48" s="2"/>
      <c r="D48" s="7"/>
    </row>
    <row r="49" spans="1:4" x14ac:dyDescent="0.2">
      <c r="A49" s="195"/>
      <c r="B49" s="192"/>
      <c r="C49" s="2"/>
      <c r="D49" s="7"/>
    </row>
    <row r="50" spans="1:4" x14ac:dyDescent="0.2">
      <c r="A50" s="195"/>
      <c r="B50" s="192"/>
      <c r="C50" s="2"/>
      <c r="D50" s="7"/>
    </row>
    <row r="51" spans="1:4" x14ac:dyDescent="0.2">
      <c r="A51" s="195"/>
      <c r="B51" s="192"/>
      <c r="C51" s="2"/>
      <c r="D51" s="7"/>
    </row>
    <row r="52" spans="1:4" x14ac:dyDescent="0.2">
      <c r="A52" s="195"/>
      <c r="B52" s="192"/>
      <c r="C52" s="2"/>
      <c r="D52" s="7"/>
    </row>
    <row r="53" spans="1:4" x14ac:dyDescent="0.2">
      <c r="A53" s="195"/>
      <c r="B53" s="192"/>
      <c r="C53" s="2"/>
      <c r="D53" s="7"/>
    </row>
    <row r="54" spans="1:4" x14ac:dyDescent="0.2">
      <c r="A54" s="195"/>
      <c r="B54" s="192"/>
      <c r="C54" s="2"/>
      <c r="D54" s="7"/>
    </row>
    <row r="55" spans="1:4" x14ac:dyDescent="0.2">
      <c r="A55" s="195"/>
      <c r="B55" s="192"/>
      <c r="C55" s="2"/>
      <c r="D55" s="7"/>
    </row>
    <row r="56" spans="1:4" ht="13.5" thickBot="1" x14ac:dyDescent="0.25">
      <c r="A56" s="196"/>
      <c r="B56" s="193"/>
      <c r="C56" s="8"/>
      <c r="D56" s="9"/>
    </row>
    <row r="57" spans="1:4" ht="13.5" thickTop="1" x14ac:dyDescent="0.2"/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M204"/>
  <sheetViews>
    <sheetView showGridLines="0" zoomScaleNormal="100" workbookViewId="0">
      <selection activeCell="A64" sqref="A64"/>
    </sheetView>
  </sheetViews>
  <sheetFormatPr baseColWidth="10" defaultRowHeight="12.75" x14ac:dyDescent="0.2"/>
  <cols>
    <col min="1" max="1" width="4.28515625" customWidth="1"/>
    <col min="2" max="2" width="39.42578125" customWidth="1"/>
    <col min="3" max="3" width="33" hidden="1" customWidth="1"/>
    <col min="4" max="4" width="12.85546875" customWidth="1"/>
    <col min="5" max="5" width="11.5703125" customWidth="1"/>
    <col min="6" max="6" width="8.140625" customWidth="1"/>
    <col min="7" max="7" width="8.42578125" customWidth="1"/>
    <col min="8" max="8" width="7.85546875" customWidth="1"/>
    <col min="9" max="9" width="10.85546875" customWidth="1"/>
    <col min="10" max="10" width="5.140625" customWidth="1"/>
    <col min="11" max="11" width="5.85546875" customWidth="1"/>
  </cols>
  <sheetData>
    <row r="1" spans="1:11" ht="50.25" customHeight="1" x14ac:dyDescent="0.2">
      <c r="A1" s="377" t="s">
        <v>282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22.5" customHeight="1" thickBot="1" x14ac:dyDescent="0.25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2"/>
    </row>
    <row r="3" spans="1:11" ht="15.75" customHeight="1" x14ac:dyDescent="0.2">
      <c r="A3" s="360" t="s">
        <v>197</v>
      </c>
      <c r="B3" s="361"/>
      <c r="C3" s="20" t="s">
        <v>0</v>
      </c>
      <c r="D3" s="357"/>
      <c r="E3" s="357"/>
      <c r="F3" s="357"/>
      <c r="G3" s="357"/>
      <c r="H3" s="357"/>
      <c r="I3" s="357"/>
      <c r="J3" s="357"/>
      <c r="K3" s="358"/>
    </row>
    <row r="4" spans="1:11" ht="15.75" customHeight="1" x14ac:dyDescent="0.2">
      <c r="A4" s="331" t="s">
        <v>198</v>
      </c>
      <c r="B4" s="318"/>
      <c r="C4" s="21" t="s">
        <v>19</v>
      </c>
      <c r="D4" s="347"/>
      <c r="E4" s="347"/>
      <c r="F4" s="347"/>
      <c r="G4" s="347"/>
      <c r="H4" s="347"/>
      <c r="I4" s="347"/>
      <c r="J4" s="347"/>
      <c r="K4" s="348"/>
    </row>
    <row r="5" spans="1:11" ht="15.75" customHeight="1" x14ac:dyDescent="0.2">
      <c r="A5" s="331" t="s">
        <v>11</v>
      </c>
      <c r="B5" s="318"/>
      <c r="C5" s="21" t="s">
        <v>20</v>
      </c>
      <c r="D5" s="347"/>
      <c r="E5" s="347"/>
      <c r="F5" s="347"/>
      <c r="G5" s="347"/>
      <c r="H5" s="347"/>
      <c r="I5" s="347"/>
      <c r="J5" s="347"/>
      <c r="K5" s="348"/>
    </row>
    <row r="6" spans="1:11" ht="33.75" customHeight="1" x14ac:dyDescent="0.2">
      <c r="A6" s="362" t="s">
        <v>244</v>
      </c>
      <c r="B6" s="363"/>
      <c r="C6" s="21" t="s">
        <v>21</v>
      </c>
      <c r="D6" s="347"/>
      <c r="E6" s="347"/>
      <c r="F6" s="347"/>
      <c r="G6" s="347"/>
      <c r="H6" s="347"/>
      <c r="I6" s="347"/>
      <c r="J6" s="347"/>
      <c r="K6" s="348"/>
    </row>
    <row r="7" spans="1:11" ht="33.75" customHeight="1" x14ac:dyDescent="0.2">
      <c r="A7" s="331" t="s">
        <v>247</v>
      </c>
      <c r="B7" s="393"/>
      <c r="C7" s="21"/>
      <c r="D7" s="365"/>
      <c r="E7" s="366"/>
      <c r="F7" s="366"/>
      <c r="G7" s="366"/>
      <c r="H7" s="366"/>
      <c r="I7" s="366"/>
      <c r="J7" s="366"/>
      <c r="K7" s="367"/>
    </row>
    <row r="8" spans="1:11" ht="15.75" customHeight="1" x14ac:dyDescent="0.2">
      <c r="A8" s="331" t="s">
        <v>215</v>
      </c>
      <c r="B8" s="318"/>
      <c r="C8" s="21" t="s">
        <v>22</v>
      </c>
      <c r="D8" s="385"/>
      <c r="E8" s="385"/>
      <c r="F8" s="385"/>
      <c r="G8" s="385"/>
      <c r="H8" s="385"/>
      <c r="I8" s="385"/>
      <c r="J8" s="385"/>
      <c r="K8" s="386"/>
    </row>
    <row r="9" spans="1:11" ht="30.75" customHeight="1" x14ac:dyDescent="0.2">
      <c r="A9" s="331" t="s">
        <v>243</v>
      </c>
      <c r="B9" s="318"/>
      <c r="C9" s="21" t="s">
        <v>22</v>
      </c>
      <c r="D9" s="347"/>
      <c r="E9" s="347"/>
      <c r="F9" s="347"/>
      <c r="G9" s="347"/>
      <c r="H9" s="347"/>
      <c r="I9" s="347"/>
      <c r="J9" s="347"/>
      <c r="K9" s="348"/>
    </row>
    <row r="10" spans="1:11" ht="27.75" customHeight="1" x14ac:dyDescent="0.2">
      <c r="A10" s="362" t="s">
        <v>393</v>
      </c>
      <c r="B10" s="363"/>
      <c r="C10" s="21" t="s">
        <v>22</v>
      </c>
      <c r="D10" s="347"/>
      <c r="E10" s="347"/>
      <c r="F10" s="347"/>
      <c r="G10" s="347"/>
      <c r="H10" s="347"/>
      <c r="I10" s="347"/>
      <c r="J10" s="347"/>
      <c r="K10" s="348"/>
    </row>
    <row r="11" spans="1:11" ht="15.75" customHeight="1" x14ac:dyDescent="0.2">
      <c r="A11" s="331" t="s">
        <v>199</v>
      </c>
      <c r="B11" s="318"/>
      <c r="C11" s="21" t="s">
        <v>23</v>
      </c>
      <c r="D11" s="347"/>
      <c r="E11" s="347"/>
      <c r="F11" s="347"/>
      <c r="G11" s="347"/>
      <c r="H11" s="347"/>
      <c r="I11" s="347"/>
      <c r="J11" s="347"/>
      <c r="K11" s="348"/>
    </row>
    <row r="12" spans="1:11" ht="27" customHeight="1" x14ac:dyDescent="0.2">
      <c r="A12" s="331" t="s">
        <v>200</v>
      </c>
      <c r="B12" s="318"/>
      <c r="C12" s="24" t="s">
        <v>24</v>
      </c>
      <c r="D12" s="215" t="s">
        <v>220</v>
      </c>
      <c r="E12" s="213"/>
      <c r="F12" s="211" t="s">
        <v>221</v>
      </c>
      <c r="G12" s="349"/>
      <c r="H12" s="353"/>
      <c r="I12" s="212" t="s">
        <v>222</v>
      </c>
      <c r="J12" s="349"/>
      <c r="K12" s="350"/>
    </row>
    <row r="13" spans="1:11" ht="25.5" customHeight="1" x14ac:dyDescent="0.2">
      <c r="A13" s="362" t="s">
        <v>201</v>
      </c>
      <c r="B13" s="363"/>
      <c r="C13" s="21" t="s">
        <v>25</v>
      </c>
      <c r="D13" s="215" t="s">
        <v>220</v>
      </c>
      <c r="E13" s="213"/>
      <c r="F13" s="211" t="s">
        <v>221</v>
      </c>
      <c r="G13" s="349"/>
      <c r="H13" s="353"/>
      <c r="I13" s="212" t="s">
        <v>222</v>
      </c>
      <c r="J13" s="349"/>
      <c r="K13" s="350"/>
    </row>
    <row r="14" spans="1:11" ht="26.25" customHeight="1" thickBot="1" x14ac:dyDescent="0.25">
      <c r="A14" s="368" t="s">
        <v>202</v>
      </c>
      <c r="B14" s="369"/>
      <c r="C14" s="22" t="s">
        <v>26</v>
      </c>
      <c r="D14" s="216" t="s">
        <v>220</v>
      </c>
      <c r="E14" s="214"/>
      <c r="F14" s="211" t="s">
        <v>221</v>
      </c>
      <c r="G14" s="351"/>
      <c r="H14" s="354"/>
      <c r="I14" s="212" t="s">
        <v>222</v>
      </c>
      <c r="J14" s="351"/>
      <c r="K14" s="352"/>
    </row>
    <row r="15" spans="1:11" ht="15.75" customHeight="1" thickBot="1" x14ac:dyDescent="0.25">
      <c r="A15" s="370"/>
      <c r="B15" s="371"/>
      <c r="C15" s="371"/>
      <c r="D15" s="371"/>
      <c r="E15" s="371"/>
      <c r="F15" s="371"/>
      <c r="G15" s="371"/>
      <c r="H15" s="371"/>
      <c r="I15" s="371"/>
      <c r="J15" s="371"/>
      <c r="K15" s="372"/>
    </row>
    <row r="16" spans="1:11" ht="29.25" customHeight="1" thickBot="1" x14ac:dyDescent="0.25">
      <c r="A16" s="373" t="s">
        <v>203</v>
      </c>
      <c r="B16" s="374"/>
      <c r="C16" s="23" t="s">
        <v>27</v>
      </c>
      <c r="D16" s="140" t="s">
        <v>219</v>
      </c>
      <c r="E16" s="141"/>
      <c r="F16" s="142" t="s">
        <v>10</v>
      </c>
      <c r="G16" s="391"/>
      <c r="H16" s="391"/>
      <c r="I16" s="391"/>
      <c r="J16" s="391"/>
      <c r="K16" s="392"/>
    </row>
    <row r="17" spans="1:11" ht="13.5" thickBot="1" x14ac:dyDescent="0.25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25.5" customHeight="1" thickBot="1" x14ac:dyDescent="0.25">
      <c r="A18" s="387" t="s">
        <v>210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9"/>
    </row>
    <row r="19" spans="1:11" x14ac:dyDescent="0.2">
      <c r="A19" s="324" t="s">
        <v>204</v>
      </c>
      <c r="B19" s="325"/>
      <c r="C19" s="359" t="s">
        <v>6</v>
      </c>
      <c r="D19" s="185" t="s">
        <v>260</v>
      </c>
      <c r="E19" s="394"/>
      <c r="F19" s="395"/>
      <c r="G19" s="395"/>
      <c r="H19" s="395"/>
      <c r="I19" s="395"/>
      <c r="J19" s="395"/>
      <c r="K19" s="396"/>
    </row>
    <row r="20" spans="1:11" x14ac:dyDescent="0.2">
      <c r="A20" s="324"/>
      <c r="B20" s="325"/>
      <c r="C20" s="325"/>
      <c r="D20" s="144" t="s">
        <v>13</v>
      </c>
      <c r="E20" s="355"/>
      <c r="F20" s="356"/>
      <c r="G20" s="175" t="s">
        <v>9</v>
      </c>
      <c r="H20" s="407"/>
      <c r="I20" s="408"/>
      <c r="J20" s="408"/>
      <c r="K20" s="409"/>
    </row>
    <row r="21" spans="1:11" x14ac:dyDescent="0.2">
      <c r="A21" s="324" t="s">
        <v>207</v>
      </c>
      <c r="B21" s="325"/>
      <c r="C21" s="325" t="s">
        <v>6</v>
      </c>
      <c r="D21" s="143" t="s">
        <v>8</v>
      </c>
      <c r="E21" s="397"/>
      <c r="F21" s="398"/>
      <c r="G21" s="174" t="s">
        <v>18</v>
      </c>
      <c r="H21" s="397"/>
      <c r="I21" s="399"/>
      <c r="J21" s="399"/>
      <c r="K21" s="400"/>
    </row>
    <row r="22" spans="1:11" x14ac:dyDescent="0.2">
      <c r="A22" s="324"/>
      <c r="B22" s="325"/>
      <c r="C22" s="325"/>
      <c r="D22" s="144" t="s">
        <v>13</v>
      </c>
      <c r="E22" s="355"/>
      <c r="F22" s="356"/>
      <c r="G22" s="175" t="s">
        <v>9</v>
      </c>
      <c r="H22" s="344"/>
      <c r="I22" s="345"/>
      <c r="J22" s="345"/>
      <c r="K22" s="346"/>
    </row>
    <row r="23" spans="1:11" ht="19.5" customHeight="1" x14ac:dyDescent="0.2">
      <c r="A23" s="364" t="s">
        <v>208</v>
      </c>
      <c r="B23" s="359"/>
      <c r="C23" s="325" t="s">
        <v>5</v>
      </c>
      <c r="D23" s="143" t="s">
        <v>8</v>
      </c>
      <c r="E23" s="397"/>
      <c r="F23" s="398"/>
      <c r="G23" s="174" t="s">
        <v>18</v>
      </c>
      <c r="H23" s="397"/>
      <c r="I23" s="399"/>
      <c r="J23" s="399"/>
      <c r="K23" s="400"/>
    </row>
    <row r="24" spans="1:11" x14ac:dyDescent="0.2">
      <c r="A24" s="324"/>
      <c r="B24" s="325"/>
      <c r="C24" s="325"/>
      <c r="D24" s="144" t="s">
        <v>13</v>
      </c>
      <c r="E24" s="355"/>
      <c r="F24" s="356"/>
      <c r="G24" s="175" t="s">
        <v>9</v>
      </c>
      <c r="H24" s="344"/>
      <c r="I24" s="345"/>
      <c r="J24" s="345"/>
      <c r="K24" s="346"/>
    </row>
    <row r="25" spans="1:11" x14ac:dyDescent="0.2">
      <c r="A25" s="324" t="s">
        <v>206</v>
      </c>
      <c r="B25" s="325"/>
      <c r="C25" s="325" t="s">
        <v>4</v>
      </c>
      <c r="D25" s="143" t="s">
        <v>8</v>
      </c>
      <c r="E25" s="397"/>
      <c r="F25" s="398"/>
      <c r="G25" s="174" t="s">
        <v>18</v>
      </c>
      <c r="H25" s="397"/>
      <c r="I25" s="399"/>
      <c r="J25" s="399"/>
      <c r="K25" s="400"/>
    </row>
    <row r="26" spans="1:11" x14ac:dyDescent="0.2">
      <c r="A26" s="324"/>
      <c r="B26" s="325"/>
      <c r="C26" s="325"/>
      <c r="D26" s="144" t="s">
        <v>13</v>
      </c>
      <c r="E26" s="355"/>
      <c r="F26" s="356"/>
      <c r="G26" s="175" t="s">
        <v>9</v>
      </c>
      <c r="H26" s="344"/>
      <c r="I26" s="345"/>
      <c r="J26" s="345"/>
      <c r="K26" s="346"/>
    </row>
    <row r="27" spans="1:11" x14ac:dyDescent="0.2">
      <c r="A27" s="324" t="s">
        <v>205</v>
      </c>
      <c r="B27" s="325"/>
      <c r="C27" s="325" t="s">
        <v>3</v>
      </c>
      <c r="D27" s="143" t="s">
        <v>8</v>
      </c>
      <c r="E27" s="397"/>
      <c r="F27" s="398"/>
      <c r="G27" s="174" t="s">
        <v>18</v>
      </c>
      <c r="H27" s="415"/>
      <c r="I27" s="416"/>
      <c r="J27" s="416"/>
      <c r="K27" s="417"/>
    </row>
    <row r="28" spans="1:11" x14ac:dyDescent="0.2">
      <c r="A28" s="324"/>
      <c r="B28" s="325"/>
      <c r="C28" s="325"/>
      <c r="D28" s="177" t="s">
        <v>261</v>
      </c>
      <c r="E28" s="383"/>
      <c r="F28" s="384"/>
      <c r="G28" s="175" t="s">
        <v>9</v>
      </c>
      <c r="H28" s="344"/>
      <c r="I28" s="345"/>
      <c r="J28" s="345"/>
      <c r="K28" s="346"/>
    </row>
    <row r="29" spans="1:11" x14ac:dyDescent="0.2">
      <c r="A29" s="324" t="s">
        <v>209</v>
      </c>
      <c r="B29" s="325"/>
      <c r="C29" s="325" t="s">
        <v>7</v>
      </c>
      <c r="D29" s="143" t="s">
        <v>8</v>
      </c>
      <c r="E29" s="418"/>
      <c r="F29" s="399"/>
      <c r="G29" s="174" t="s">
        <v>18</v>
      </c>
      <c r="H29" s="418"/>
      <c r="I29" s="399"/>
      <c r="J29" s="399"/>
      <c r="K29" s="400"/>
    </row>
    <row r="30" spans="1:11" ht="13.5" thickBot="1" x14ac:dyDescent="0.25">
      <c r="A30" s="336"/>
      <c r="B30" s="334"/>
      <c r="C30" s="334"/>
      <c r="D30" s="145" t="s">
        <v>13</v>
      </c>
      <c r="E30" s="410"/>
      <c r="F30" s="411"/>
      <c r="G30" s="176" t="s">
        <v>9</v>
      </c>
      <c r="H30" s="412"/>
      <c r="I30" s="413"/>
      <c r="J30" s="413"/>
      <c r="K30" s="414"/>
    </row>
    <row r="31" spans="1:11" ht="11.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6"/>
    </row>
    <row r="32" spans="1:11" ht="11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ht="32.25" customHeight="1" x14ac:dyDescent="0.2">
      <c r="A33" s="337" t="s">
        <v>12</v>
      </c>
      <c r="B33" s="338"/>
      <c r="C33" s="13"/>
      <c r="D33" s="335" t="s">
        <v>230</v>
      </c>
      <c r="E33" s="335"/>
      <c r="F33" s="335" t="s">
        <v>231</v>
      </c>
      <c r="G33" s="335"/>
      <c r="H33" s="335"/>
      <c r="I33" s="335" t="s">
        <v>232</v>
      </c>
      <c r="J33" s="335"/>
      <c r="K33" s="335"/>
    </row>
    <row r="34" spans="1:13" ht="21" customHeight="1" x14ac:dyDescent="0.2">
      <c r="A34" s="324" t="s">
        <v>211</v>
      </c>
      <c r="B34" s="325"/>
      <c r="C34" s="13"/>
      <c r="D34" s="343"/>
      <c r="E34" s="343"/>
      <c r="F34" s="343"/>
      <c r="G34" s="343"/>
      <c r="H34" s="343"/>
      <c r="I34" s="343"/>
      <c r="J34" s="343"/>
      <c r="K34" s="343"/>
    </row>
    <row r="35" spans="1:13" ht="21" customHeight="1" x14ac:dyDescent="0.2">
      <c r="A35" s="324" t="s">
        <v>297</v>
      </c>
      <c r="B35" s="325"/>
      <c r="C35" s="13"/>
      <c r="D35" s="343"/>
      <c r="E35" s="343"/>
      <c r="F35" s="343"/>
      <c r="G35" s="343"/>
      <c r="H35" s="343"/>
      <c r="I35" s="343"/>
      <c r="J35" s="343"/>
      <c r="K35" s="343"/>
    </row>
    <row r="36" spans="1:13" ht="36.75" customHeight="1" x14ac:dyDescent="0.2">
      <c r="A36" s="324" t="s">
        <v>212</v>
      </c>
      <c r="B36" s="325"/>
      <c r="C36" s="13"/>
      <c r="D36" s="343"/>
      <c r="E36" s="343"/>
      <c r="F36" s="401"/>
      <c r="G36" s="402"/>
      <c r="H36" s="403"/>
      <c r="I36" s="343"/>
      <c r="J36" s="343"/>
      <c r="K36" s="343"/>
      <c r="L36" s="340"/>
      <c r="M36" s="341"/>
    </row>
    <row r="37" spans="1:13" ht="42.75" customHeight="1" x14ac:dyDescent="0.2">
      <c r="A37" s="375" t="s">
        <v>394</v>
      </c>
      <c r="B37" s="376"/>
      <c r="C37" s="200"/>
      <c r="D37" s="343"/>
      <c r="E37" s="343"/>
      <c r="F37" s="342"/>
      <c r="G37" s="342"/>
      <c r="H37" s="342"/>
      <c r="I37" s="342"/>
      <c r="J37" s="342"/>
      <c r="K37" s="342"/>
      <c r="L37" s="125"/>
    </row>
    <row r="38" spans="1:13" ht="21" customHeight="1" x14ac:dyDescent="0.2">
      <c r="A38" s="324" t="s">
        <v>213</v>
      </c>
      <c r="B38" s="325"/>
      <c r="C38" s="13"/>
      <c r="D38" s="343"/>
      <c r="E38" s="343"/>
      <c r="F38" s="342"/>
      <c r="G38" s="342"/>
      <c r="H38" s="342"/>
      <c r="I38" s="342"/>
      <c r="J38" s="342"/>
      <c r="K38" s="342"/>
    </row>
    <row r="39" spans="1:13" ht="15.75" customHeight="1" x14ac:dyDescent="0.2">
      <c r="A39" s="375" t="s">
        <v>214</v>
      </c>
      <c r="B39" s="376"/>
      <c r="C39" s="13"/>
      <c r="D39" s="343"/>
      <c r="E39" s="343"/>
      <c r="F39" s="342"/>
      <c r="G39" s="342"/>
      <c r="H39" s="342"/>
      <c r="I39" s="343"/>
      <c r="J39" s="343"/>
      <c r="K39" s="343"/>
    </row>
    <row r="40" spans="1:13" ht="30" customHeight="1" x14ac:dyDescent="0.2">
      <c r="A40" s="375" t="s">
        <v>262</v>
      </c>
      <c r="B40" s="376"/>
      <c r="C40" s="13"/>
      <c r="D40" s="343"/>
      <c r="E40" s="343"/>
      <c r="F40" s="342"/>
      <c r="G40" s="342"/>
      <c r="H40" s="342"/>
      <c r="I40" s="343"/>
      <c r="J40" s="343"/>
      <c r="K40" s="343"/>
    </row>
    <row r="41" spans="1:13" ht="21" customHeight="1" x14ac:dyDescent="0.2">
      <c r="A41" s="375" t="s">
        <v>395</v>
      </c>
      <c r="B41" s="376"/>
      <c r="C41" s="13"/>
      <c r="D41" s="343"/>
      <c r="E41" s="343"/>
      <c r="F41" s="342"/>
      <c r="G41" s="342"/>
      <c r="H41" s="342"/>
      <c r="I41" s="343"/>
      <c r="J41" s="343"/>
      <c r="K41" s="343"/>
    </row>
    <row r="42" spans="1:13" ht="30.75" customHeight="1" x14ac:dyDescent="0.2">
      <c r="A42" s="375" t="s">
        <v>233</v>
      </c>
      <c r="B42" s="376"/>
      <c r="C42" s="13"/>
      <c r="D42" s="343"/>
      <c r="E42" s="343"/>
      <c r="F42" s="342"/>
      <c r="G42" s="342"/>
      <c r="H42" s="342"/>
      <c r="I42" s="343"/>
      <c r="J42" s="343"/>
      <c r="K42" s="343"/>
    </row>
    <row r="43" spans="1:13" ht="32.25" customHeight="1" x14ac:dyDescent="0.2">
      <c r="A43" s="375" t="s">
        <v>242</v>
      </c>
      <c r="B43" s="376"/>
      <c r="C43" s="13"/>
      <c r="D43" s="343"/>
      <c r="E43" s="343"/>
      <c r="F43" s="342"/>
      <c r="G43" s="342"/>
      <c r="H43" s="342"/>
      <c r="I43" s="343"/>
      <c r="J43" s="343"/>
      <c r="K43" s="343"/>
    </row>
    <row r="44" spans="1:13" ht="37.5" customHeight="1" x14ac:dyDescent="0.2">
      <c r="A44" s="375" t="s">
        <v>263</v>
      </c>
      <c r="B44" s="376"/>
      <c r="C44" s="13"/>
      <c r="D44" s="343"/>
      <c r="E44" s="343"/>
      <c r="F44" s="342"/>
      <c r="G44" s="342"/>
      <c r="H44" s="342"/>
      <c r="I44" s="343"/>
      <c r="J44" s="343"/>
      <c r="K44" s="343"/>
    </row>
    <row r="45" spans="1:13" ht="37.5" customHeight="1" x14ac:dyDescent="0.2">
      <c r="A45" s="375" t="s">
        <v>264</v>
      </c>
      <c r="B45" s="376"/>
      <c r="C45" s="13"/>
      <c r="D45" s="343"/>
      <c r="E45" s="343"/>
      <c r="F45" s="342"/>
      <c r="G45" s="342"/>
      <c r="H45" s="342"/>
      <c r="I45" s="343"/>
      <c r="J45" s="343"/>
      <c r="K45" s="343"/>
    </row>
    <row r="46" spans="1:13" ht="36.75" customHeight="1" x14ac:dyDescent="0.2">
      <c r="A46" s="375" t="s">
        <v>396</v>
      </c>
      <c r="B46" s="376"/>
      <c r="C46" s="13"/>
      <c r="D46" s="343"/>
      <c r="E46" s="343"/>
      <c r="F46" s="342"/>
      <c r="G46" s="342"/>
      <c r="H46" s="342"/>
      <c r="I46" s="343"/>
      <c r="J46" s="343"/>
      <c r="K46" s="343"/>
    </row>
    <row r="47" spans="1:13" ht="11.2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3" s="1" customFormat="1" ht="64.150000000000006" customHeight="1" thickBot="1" x14ac:dyDescent="0.25">
      <c r="A48" s="31"/>
      <c r="B48" s="31"/>
      <c r="C48" s="32"/>
      <c r="D48" s="32"/>
      <c r="E48" s="32"/>
      <c r="F48" s="33"/>
      <c r="G48" s="33"/>
      <c r="H48" s="34"/>
      <c r="I48" s="34"/>
      <c r="J48" s="34"/>
      <c r="K48" s="34"/>
    </row>
    <row r="49" spans="1:12" s="1" customFormat="1" ht="19.5" customHeight="1" x14ac:dyDescent="0.2">
      <c r="A49" s="419" t="s">
        <v>216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1"/>
    </row>
    <row r="50" spans="1:12" s="1" customFormat="1" ht="25.9" customHeight="1" x14ac:dyDescent="0.2">
      <c r="A50" s="324" t="s">
        <v>217</v>
      </c>
      <c r="B50" s="325"/>
      <c r="C50" s="36"/>
      <c r="D50" s="16" t="s">
        <v>28</v>
      </c>
      <c r="E50" s="332"/>
      <c r="F50" s="339"/>
      <c r="G50" s="339"/>
      <c r="H50" s="339"/>
      <c r="I50" s="339"/>
      <c r="J50" s="339"/>
      <c r="K50" s="339"/>
    </row>
    <row r="51" spans="1:12" s="1" customFormat="1" ht="25.9" customHeight="1" x14ac:dyDescent="0.2">
      <c r="A51" s="324"/>
      <c r="B51" s="325"/>
      <c r="C51" s="35"/>
      <c r="D51" s="16" t="s">
        <v>29</v>
      </c>
      <c r="E51" s="332"/>
      <c r="F51" s="339"/>
      <c r="G51" s="339"/>
      <c r="H51" s="339"/>
      <c r="I51" s="339"/>
      <c r="J51" s="339"/>
      <c r="K51" s="339"/>
    </row>
    <row r="52" spans="1:12" s="1" customFormat="1" ht="25.9" customHeight="1" x14ac:dyDescent="0.2">
      <c r="A52" s="324"/>
      <c r="B52" s="325"/>
      <c r="C52" s="37"/>
      <c r="D52" s="16" t="s">
        <v>30</v>
      </c>
      <c r="E52" s="332"/>
      <c r="F52" s="339"/>
      <c r="G52" s="339"/>
      <c r="H52" s="339"/>
      <c r="I52" s="339"/>
      <c r="J52" s="339"/>
      <c r="K52" s="339"/>
    </row>
    <row r="53" spans="1:12" s="1" customFormat="1" ht="31.15" customHeight="1" x14ac:dyDescent="0.2">
      <c r="A53" s="331" t="s">
        <v>265</v>
      </c>
      <c r="B53" s="330"/>
      <c r="C53" s="16"/>
      <c r="D53" s="332"/>
      <c r="E53" s="333"/>
      <c r="F53" s="333"/>
      <c r="G53" s="333"/>
      <c r="H53" s="333"/>
      <c r="I53" s="333"/>
      <c r="J53" s="333"/>
      <c r="K53" s="333"/>
    </row>
    <row r="54" spans="1:12" s="1" customFormat="1" ht="41.25" customHeight="1" x14ac:dyDescent="0.2">
      <c r="A54" s="331" t="s">
        <v>397</v>
      </c>
      <c r="B54" s="330"/>
      <c r="C54" s="16"/>
      <c r="D54" s="332"/>
      <c r="E54" s="333"/>
      <c r="F54" s="333"/>
      <c r="G54" s="333"/>
      <c r="H54" s="333"/>
      <c r="I54" s="333"/>
      <c r="J54" s="333"/>
      <c r="K54" s="333"/>
    </row>
    <row r="55" spans="1:12" s="1" customFormat="1" ht="43.5" customHeight="1" x14ac:dyDescent="0.2">
      <c r="A55" s="331" t="s">
        <v>398</v>
      </c>
      <c r="B55" s="330"/>
      <c r="C55" s="16"/>
      <c r="D55" s="332"/>
      <c r="E55" s="333"/>
      <c r="F55" s="333"/>
      <c r="G55" s="333"/>
      <c r="H55" s="333"/>
      <c r="I55" s="333"/>
      <c r="J55" s="333"/>
      <c r="K55" s="333"/>
    </row>
    <row r="56" spans="1:12" s="1" customFormat="1" ht="55.15" customHeight="1" x14ac:dyDescent="0.2">
      <c r="A56" s="331" t="s">
        <v>266</v>
      </c>
      <c r="B56" s="330"/>
      <c r="C56" s="16"/>
      <c r="D56" s="332"/>
      <c r="E56" s="333"/>
      <c r="F56" s="333"/>
      <c r="G56" s="333"/>
      <c r="H56" s="333"/>
      <c r="I56" s="333"/>
      <c r="J56" s="333"/>
      <c r="K56" s="333"/>
    </row>
    <row r="57" spans="1:12" s="1" customFormat="1" ht="55.15" customHeight="1" x14ac:dyDescent="0.2">
      <c r="A57" s="328" t="s">
        <v>399</v>
      </c>
      <c r="B57" s="329"/>
      <c r="C57" s="330"/>
      <c r="D57" s="404"/>
      <c r="E57" s="405"/>
      <c r="F57" s="405"/>
      <c r="G57" s="405"/>
      <c r="H57" s="405"/>
      <c r="I57" s="405"/>
      <c r="J57" s="405"/>
      <c r="K57" s="406"/>
    </row>
    <row r="58" spans="1:12" s="1" customFormat="1" ht="55.15" customHeight="1" x14ac:dyDescent="0.2">
      <c r="A58" s="328" t="s">
        <v>400</v>
      </c>
      <c r="B58" s="329"/>
      <c r="C58" s="330"/>
      <c r="D58" s="404"/>
      <c r="E58" s="405"/>
      <c r="F58" s="405"/>
      <c r="G58" s="405"/>
      <c r="H58" s="405"/>
      <c r="I58" s="405"/>
      <c r="J58" s="405"/>
      <c r="K58" s="406"/>
    </row>
    <row r="59" spans="1:12" s="1" customFormat="1" ht="44.25" customHeight="1" x14ac:dyDescent="0.2">
      <c r="A59" s="317"/>
      <c r="B59" s="318"/>
      <c r="C59" s="19"/>
      <c r="D59" s="326"/>
      <c r="E59" s="319"/>
      <c r="F59" s="319"/>
      <c r="G59" s="319"/>
      <c r="H59" s="319"/>
      <c r="I59" s="319"/>
      <c r="J59" s="319"/>
      <c r="K59" s="327"/>
    </row>
    <row r="60" spans="1:12" s="1" customFormat="1" ht="44.25" customHeight="1" x14ac:dyDescent="0.2">
      <c r="A60" s="24"/>
      <c r="B60" s="201"/>
      <c r="C60" s="19"/>
      <c r="D60" s="203"/>
      <c r="E60" s="202"/>
      <c r="F60" s="202"/>
      <c r="G60" s="202"/>
      <c r="H60" s="202"/>
      <c r="I60" s="202"/>
      <c r="J60" s="202"/>
      <c r="K60" s="204"/>
    </row>
    <row r="61" spans="1:12" s="1" customFormat="1" ht="43.5" customHeight="1" x14ac:dyDescent="0.2">
      <c r="A61" s="317" t="s">
        <v>401</v>
      </c>
      <c r="B61" s="318"/>
      <c r="C61" s="19"/>
      <c r="D61" s="326"/>
      <c r="E61" s="319"/>
      <c r="F61" s="319"/>
      <c r="G61" s="319"/>
      <c r="H61" s="319"/>
      <c r="I61" s="319"/>
      <c r="J61" s="319"/>
      <c r="K61" s="327"/>
    </row>
    <row r="62" spans="1:12" s="1" customFormat="1" ht="43.5" customHeight="1" x14ac:dyDescent="0.2">
      <c r="A62" s="317" t="s">
        <v>402</v>
      </c>
      <c r="B62" s="318"/>
      <c r="C62" s="19"/>
      <c r="D62" s="203"/>
      <c r="E62" s="202"/>
      <c r="F62" s="202"/>
      <c r="G62" s="202"/>
      <c r="H62" s="202"/>
      <c r="I62" s="202"/>
      <c r="J62" s="202"/>
      <c r="K62" s="204"/>
    </row>
    <row r="63" spans="1:12" s="1" customFormat="1" ht="40.5" customHeight="1" x14ac:dyDescent="0.2">
      <c r="A63" s="317" t="s">
        <v>403</v>
      </c>
      <c r="B63" s="318"/>
      <c r="C63" s="19"/>
      <c r="D63" s="147" t="s">
        <v>228</v>
      </c>
      <c r="E63" s="319"/>
      <c r="F63" s="320"/>
      <c r="G63" s="321" t="s">
        <v>227</v>
      </c>
      <c r="H63" s="322"/>
      <c r="I63" s="319"/>
      <c r="J63" s="320"/>
      <c r="K63" s="323"/>
    </row>
    <row r="64" spans="1:12" s="1" customFormat="1" ht="52.5" customHeight="1" x14ac:dyDescent="0.2">
      <c r="L64" s="11"/>
    </row>
    <row r="65" spans="12:12" s="1" customFormat="1" ht="15.75" customHeight="1" x14ac:dyDescent="0.2">
      <c r="L65" s="11"/>
    </row>
    <row r="66" spans="12:12" s="1" customFormat="1" ht="24.95" customHeight="1" x14ac:dyDescent="0.2"/>
    <row r="67" spans="12:12" s="1" customFormat="1" x14ac:dyDescent="0.2"/>
    <row r="68" spans="12:12" s="1" customFormat="1" ht="52.15" customHeight="1" x14ac:dyDescent="0.2"/>
    <row r="69" spans="12:12" s="1" customFormat="1" ht="52.15" customHeight="1" x14ac:dyDescent="0.2"/>
    <row r="70" spans="12:12" s="1" customFormat="1" ht="52.15" customHeight="1" x14ac:dyDescent="0.2"/>
    <row r="71" spans="12:12" s="1" customFormat="1" x14ac:dyDescent="0.2"/>
    <row r="72" spans="12:12" s="1" customFormat="1" ht="52.15" customHeight="1" x14ac:dyDescent="0.2"/>
    <row r="73" spans="12:12" s="1" customFormat="1" x14ac:dyDescent="0.2"/>
    <row r="74" spans="12:12" s="1" customFormat="1" ht="52.15" customHeight="1" x14ac:dyDescent="0.2"/>
    <row r="75" spans="12:12" s="1" customFormat="1" ht="52.15" customHeight="1" x14ac:dyDescent="0.2"/>
    <row r="76" spans="12:12" s="1" customFormat="1" ht="52.15" customHeight="1" x14ac:dyDescent="0.2"/>
    <row r="77" spans="12:12" s="1" customFormat="1" ht="52.15" customHeight="1" x14ac:dyDescent="0.2"/>
    <row r="78" spans="12:12" s="1" customFormat="1" ht="24.95" customHeight="1" x14ac:dyDescent="0.2"/>
    <row r="79" spans="12:12" s="1" customFormat="1" ht="52.15" customHeight="1" x14ac:dyDescent="0.2"/>
    <row r="80" spans="12:12" s="1" customFormat="1" ht="52.15" customHeight="1" x14ac:dyDescent="0.2"/>
    <row r="81" s="1" customFormat="1" ht="52.15" customHeight="1" x14ac:dyDescent="0.2"/>
    <row r="82" s="1" customFormat="1" ht="52.15" customHeight="1" x14ac:dyDescent="0.2"/>
    <row r="83" s="1" customFormat="1" ht="52.15" customHeight="1" x14ac:dyDescent="0.2"/>
    <row r="84" s="1" customFormat="1" ht="52.15" customHeight="1" x14ac:dyDescent="0.2"/>
    <row r="85" s="1" customFormat="1" ht="52.15" customHeight="1" x14ac:dyDescent="0.2"/>
    <row r="86" s="1" customFormat="1" ht="52.15" customHeight="1" x14ac:dyDescent="0.2"/>
    <row r="87" s="1" customFormat="1" ht="52.15" customHeight="1" x14ac:dyDescent="0.2"/>
    <row r="88" s="1" customFormat="1" ht="52.15" customHeight="1" x14ac:dyDescent="0.2"/>
    <row r="89" s="1" customFormat="1" ht="52.15" customHeight="1" x14ac:dyDescent="0.2"/>
    <row r="90" s="1" customFormat="1" ht="52.15" customHeight="1" x14ac:dyDescent="0.2"/>
    <row r="91" s="1" customFormat="1" ht="24.95" customHeight="1" x14ac:dyDescent="0.2"/>
    <row r="92" s="1" customFormat="1" x14ac:dyDescent="0.2"/>
    <row r="93" s="1" customFormat="1" x14ac:dyDescent="0.2"/>
    <row r="94" s="1" customFormat="1" x14ac:dyDescent="0.2"/>
    <row r="95" s="1" customFormat="1" ht="52.15" customHeight="1" x14ac:dyDescent="0.2"/>
    <row r="96" s="1" customFormat="1" ht="52.15" customHeight="1" x14ac:dyDescent="0.2"/>
    <row r="97" s="1" customFormat="1" ht="52.15" customHeight="1" x14ac:dyDescent="0.2"/>
    <row r="98" s="1" customFormat="1" ht="52.15" customHeight="1" x14ac:dyDescent="0.2"/>
    <row r="99" s="1" customFormat="1" ht="24.95" customHeight="1" x14ac:dyDescent="0.2"/>
    <row r="100" s="1" customFormat="1" ht="52.15" customHeight="1" x14ac:dyDescent="0.2"/>
    <row r="101" s="1" customFormat="1" ht="52.15" customHeight="1" x14ac:dyDescent="0.2"/>
    <row r="102" ht="52.15" customHeight="1" x14ac:dyDescent="0.2"/>
    <row r="103" ht="52.15" customHeight="1" x14ac:dyDescent="0.2"/>
    <row r="104" ht="52.15" customHeight="1" x14ac:dyDescent="0.2"/>
    <row r="105" ht="52.15" customHeight="1" x14ac:dyDescent="0.2"/>
    <row r="106" ht="52.15" customHeight="1" x14ac:dyDescent="0.2"/>
    <row r="107" ht="52.15" customHeight="1" x14ac:dyDescent="0.2"/>
    <row r="108" ht="24.95" customHeight="1" x14ac:dyDescent="0.2"/>
    <row r="109" ht="52.15" customHeight="1" x14ac:dyDescent="0.2"/>
    <row r="110" ht="52.15" customHeight="1" x14ac:dyDescent="0.2"/>
    <row r="111" ht="52.15" customHeight="1" x14ac:dyDescent="0.2"/>
    <row r="112" ht="52.15" customHeight="1" x14ac:dyDescent="0.2"/>
    <row r="113" spans="1:11" ht="52.15" customHeight="1" x14ac:dyDescent="0.2"/>
    <row r="114" spans="1:11" ht="52.15" customHeight="1" x14ac:dyDescent="0.2"/>
    <row r="116" spans="1:11" x14ac:dyDescent="0.2">
      <c r="A116" s="12"/>
      <c r="B116" s="13"/>
      <c r="C116" s="13"/>
      <c r="D116" s="13"/>
      <c r="E116" s="13"/>
      <c r="F116" s="13"/>
      <c r="I116" s="13"/>
      <c r="J116" s="13"/>
      <c r="K116" s="17"/>
    </row>
    <row r="117" spans="1:11" ht="15.75" customHeight="1" x14ac:dyDescent="0.2"/>
    <row r="118" spans="1:11" ht="15.75" customHeight="1" x14ac:dyDescent="0.2"/>
    <row r="119" spans="1:11" ht="15.75" customHeight="1" x14ac:dyDescent="0.2"/>
    <row r="120" spans="1:11" ht="15.75" customHeight="1" x14ac:dyDescent="0.2"/>
    <row r="121" spans="1:11" ht="15.75" customHeight="1" x14ac:dyDescent="0.2"/>
    <row r="124" spans="1:11" ht="51.75" customHeight="1" x14ac:dyDescent="0.2"/>
    <row r="125" spans="1:1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</sheetData>
  <sheetProtection algorithmName="SHA-512" hashValue="nXu9GFwZy4xVCxhhvU5jItlECZ/zsdlVOyntNH6jxyv1am9rviL3RhRMweNC23QJfgnGHnEJvGAyF7I7790KMA==" saltValue="oFEm2lrvjX7jYc2cFn/wag==" spinCount="100000" sheet="1" objects="1" scenarios="1"/>
  <mergeCells count="153">
    <mergeCell ref="A58:C58"/>
    <mergeCell ref="D58:K58"/>
    <mergeCell ref="A62:B62"/>
    <mergeCell ref="A39:B39"/>
    <mergeCell ref="H24:K24"/>
    <mergeCell ref="H20:K20"/>
    <mergeCell ref="D57:K57"/>
    <mergeCell ref="E30:F30"/>
    <mergeCell ref="H30:K30"/>
    <mergeCell ref="E25:F25"/>
    <mergeCell ref="H25:K25"/>
    <mergeCell ref="E26:F26"/>
    <mergeCell ref="H26:K26"/>
    <mergeCell ref="E27:F27"/>
    <mergeCell ref="H27:K27"/>
    <mergeCell ref="E29:F29"/>
    <mergeCell ref="H29:K29"/>
    <mergeCell ref="F44:H44"/>
    <mergeCell ref="F46:H46"/>
    <mergeCell ref="A49:K49"/>
    <mergeCell ref="A53:B53"/>
    <mergeCell ref="D43:E43"/>
    <mergeCell ref="A40:B40"/>
    <mergeCell ref="A41:B41"/>
    <mergeCell ref="A42:B42"/>
    <mergeCell ref="I42:K42"/>
    <mergeCell ref="A45:B45"/>
    <mergeCell ref="D45:E45"/>
    <mergeCell ref="A7:B7"/>
    <mergeCell ref="E19:K19"/>
    <mergeCell ref="E20:F20"/>
    <mergeCell ref="E21:F21"/>
    <mergeCell ref="H21:K21"/>
    <mergeCell ref="E22:F22"/>
    <mergeCell ref="H22:K22"/>
    <mergeCell ref="E23:F23"/>
    <mergeCell ref="H23:K23"/>
    <mergeCell ref="A35:B35"/>
    <mergeCell ref="D35:E35"/>
    <mergeCell ref="F35:H35"/>
    <mergeCell ref="I35:K35"/>
    <mergeCell ref="D36:E36"/>
    <mergeCell ref="F36:H36"/>
    <mergeCell ref="I36:K36"/>
    <mergeCell ref="A36:B36"/>
    <mergeCell ref="A37:B37"/>
    <mergeCell ref="D54:K54"/>
    <mergeCell ref="I39:K39"/>
    <mergeCell ref="D33:E33"/>
    <mergeCell ref="A54:B54"/>
    <mergeCell ref="D53:K53"/>
    <mergeCell ref="F34:H34"/>
    <mergeCell ref="A1:K2"/>
    <mergeCell ref="A27:B28"/>
    <mergeCell ref="I33:K33"/>
    <mergeCell ref="D34:E34"/>
    <mergeCell ref="D37:E37"/>
    <mergeCell ref="I34:K34"/>
    <mergeCell ref="I37:K37"/>
    <mergeCell ref="I38:K38"/>
    <mergeCell ref="E28:F28"/>
    <mergeCell ref="A8:B8"/>
    <mergeCell ref="D8:K8"/>
    <mergeCell ref="A9:B9"/>
    <mergeCell ref="D9:K9"/>
    <mergeCell ref="A18:K18"/>
    <mergeCell ref="A25:B26"/>
    <mergeCell ref="A4:B4"/>
    <mergeCell ref="A17:K17"/>
    <mergeCell ref="G16:K16"/>
    <mergeCell ref="A51:B51"/>
    <mergeCell ref="A52:B52"/>
    <mergeCell ref="A43:B43"/>
    <mergeCell ref="A44:B44"/>
    <mergeCell ref="A46:B46"/>
    <mergeCell ref="D44:E44"/>
    <mergeCell ref="D46:E46"/>
    <mergeCell ref="I43:K43"/>
    <mergeCell ref="I44:K44"/>
    <mergeCell ref="I46:K46"/>
    <mergeCell ref="F45:H45"/>
    <mergeCell ref="D3:K3"/>
    <mergeCell ref="C23:C24"/>
    <mergeCell ref="C25:C26"/>
    <mergeCell ref="C19:C20"/>
    <mergeCell ref="C21:C22"/>
    <mergeCell ref="A3:B3"/>
    <mergeCell ref="A6:B6"/>
    <mergeCell ref="D11:K11"/>
    <mergeCell ref="D10:K10"/>
    <mergeCell ref="D6:K6"/>
    <mergeCell ref="D5:K5"/>
    <mergeCell ref="A19:B20"/>
    <mergeCell ref="G12:H12"/>
    <mergeCell ref="A23:B24"/>
    <mergeCell ref="J12:K12"/>
    <mergeCell ref="D7:K7"/>
    <mergeCell ref="A5:B5"/>
    <mergeCell ref="A10:B10"/>
    <mergeCell ref="A11:B11"/>
    <mergeCell ref="A12:B12"/>
    <mergeCell ref="A13:B13"/>
    <mergeCell ref="A14:B14"/>
    <mergeCell ref="A15:K15"/>
    <mergeCell ref="A16:B16"/>
    <mergeCell ref="L36:M36"/>
    <mergeCell ref="C27:C28"/>
    <mergeCell ref="F43:H43"/>
    <mergeCell ref="I41:K41"/>
    <mergeCell ref="I40:K40"/>
    <mergeCell ref="D40:E40"/>
    <mergeCell ref="H28:K28"/>
    <mergeCell ref="I45:K45"/>
    <mergeCell ref="D4:K4"/>
    <mergeCell ref="F37:H37"/>
    <mergeCell ref="F38:H38"/>
    <mergeCell ref="F39:H39"/>
    <mergeCell ref="F40:H40"/>
    <mergeCell ref="F41:H41"/>
    <mergeCell ref="F42:H42"/>
    <mergeCell ref="D38:E38"/>
    <mergeCell ref="D39:E39"/>
    <mergeCell ref="D41:E41"/>
    <mergeCell ref="D42:E42"/>
    <mergeCell ref="J13:K13"/>
    <mergeCell ref="J14:K14"/>
    <mergeCell ref="G13:H13"/>
    <mergeCell ref="G14:H14"/>
    <mergeCell ref="E24:F24"/>
    <mergeCell ref="A63:B63"/>
    <mergeCell ref="E63:F63"/>
    <mergeCell ref="G63:H63"/>
    <mergeCell ref="I63:K63"/>
    <mergeCell ref="A21:B22"/>
    <mergeCell ref="D59:K59"/>
    <mergeCell ref="A59:B59"/>
    <mergeCell ref="A57:C57"/>
    <mergeCell ref="A55:B55"/>
    <mergeCell ref="D55:K55"/>
    <mergeCell ref="A61:B61"/>
    <mergeCell ref="D61:K61"/>
    <mergeCell ref="C29:C30"/>
    <mergeCell ref="F33:H33"/>
    <mergeCell ref="A34:B34"/>
    <mergeCell ref="A38:B38"/>
    <mergeCell ref="A29:B30"/>
    <mergeCell ref="A33:B33"/>
    <mergeCell ref="D56:K56"/>
    <mergeCell ref="A56:B56"/>
    <mergeCell ref="E50:K50"/>
    <mergeCell ref="E51:K51"/>
    <mergeCell ref="E52:K52"/>
    <mergeCell ref="A50:B50"/>
  </mergeCells>
  <phoneticPr fontId="7" type="noConversion"/>
  <pageMargins left="0.39370078740157483" right="0.19685039370078741" top="0.51181102362204722" bottom="0.39370078740157483" header="0.19685039370078741" footer="0.11811023622047245"/>
  <pageSetup paperSize="9" scale="88" fitToHeight="0" orientation="portrait" r:id="rId1"/>
  <headerFooter alignWithMargins="0">
    <oddFooter xml:space="preserve">&amp;L&amp;YErstellt: alb/14.06.2013
&amp;Y
&amp;CSeite &amp;P von &amp;N&amp;R&amp;YRev. 08.06.2018/sl&amp;Y
</oddFooter>
  </headerFooter>
  <rowBreaks count="3" manualBreakCount="3">
    <brk id="16" max="16383" man="1"/>
    <brk id="46" max="16383" man="1"/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  <pageSetUpPr fitToPage="1"/>
  </sheetPr>
  <dimension ref="A1:M42"/>
  <sheetViews>
    <sheetView showGridLines="0" zoomScaleNormal="100" workbookViewId="0">
      <selection activeCell="B40" sqref="B40"/>
    </sheetView>
  </sheetViews>
  <sheetFormatPr baseColWidth="10" defaultRowHeight="12" customHeight="1" x14ac:dyDescent="0.2"/>
  <cols>
    <col min="2" max="2" width="50.85546875" customWidth="1"/>
    <col min="3" max="3" width="58.5703125" customWidth="1"/>
    <col min="5" max="5" width="30" customWidth="1"/>
    <col min="11" max="11" width="11.42578125" style="104"/>
    <col min="13" max="13" width="11.42578125" hidden="1" customWidth="1"/>
  </cols>
  <sheetData>
    <row r="1" spans="1:13" ht="13.5" thickBot="1" x14ac:dyDescent="0.25"/>
    <row r="2" spans="1:13" ht="45" customHeight="1" x14ac:dyDescent="0.2">
      <c r="A2" s="14"/>
      <c r="B2" s="26"/>
      <c r="C2" s="27"/>
      <c r="D2" s="431" t="s">
        <v>283</v>
      </c>
      <c r="E2" s="432"/>
      <c r="F2" s="47" t="s">
        <v>34</v>
      </c>
      <c r="G2" s="426" t="s">
        <v>32</v>
      </c>
      <c r="H2" s="427"/>
      <c r="I2" s="427"/>
      <c r="J2" s="428"/>
      <c r="K2" s="39" t="s">
        <v>171</v>
      </c>
    </row>
    <row r="3" spans="1:13" ht="15.75" x14ac:dyDescent="0.2">
      <c r="A3" s="30"/>
      <c r="B3" s="46"/>
      <c r="C3" s="46"/>
      <c r="D3" s="437"/>
      <c r="E3" s="438"/>
      <c r="F3" s="46"/>
      <c r="G3" s="46"/>
      <c r="H3" s="46"/>
      <c r="I3" s="46"/>
      <c r="J3" s="46"/>
      <c r="K3" s="197"/>
    </row>
    <row r="4" spans="1:13" ht="15.75" x14ac:dyDescent="0.2">
      <c r="A4" s="25"/>
      <c r="B4" s="18" t="s">
        <v>95</v>
      </c>
      <c r="C4" s="45"/>
      <c r="D4" s="429"/>
      <c r="E4" s="429"/>
      <c r="F4" s="218">
        <f>((AVERAGE(M14:M20,M23:M28,M31:M35,M38:M41))*100)/10</f>
        <v>0</v>
      </c>
      <c r="G4" s="434"/>
      <c r="H4" s="435"/>
      <c r="I4" s="435"/>
      <c r="J4" s="436"/>
      <c r="K4" s="128" t="e">
        <f>((AVERAGE(K14:K20,K23:K28,K31:K35,K38:K41))*100)/10</f>
        <v>#DIV/0!</v>
      </c>
    </row>
    <row r="5" spans="1:13" ht="15.75" hidden="1" x14ac:dyDescent="0.2">
      <c r="A5" s="89"/>
      <c r="B5" s="75"/>
      <c r="C5" s="75"/>
      <c r="D5" s="75"/>
      <c r="E5" s="31"/>
      <c r="F5" s="31"/>
      <c r="G5" s="90"/>
      <c r="H5" s="91"/>
      <c r="I5" s="91"/>
      <c r="J5" s="91"/>
      <c r="K5" s="107"/>
      <c r="L5" s="92"/>
    </row>
    <row r="6" spans="1:13" ht="22.5" hidden="1" x14ac:dyDescent="0.2">
      <c r="A6" s="89"/>
      <c r="B6" s="75"/>
      <c r="C6" s="75"/>
      <c r="D6" s="75"/>
      <c r="E6" s="31"/>
      <c r="G6" s="90"/>
      <c r="H6" s="91"/>
      <c r="I6" s="91"/>
      <c r="J6" s="91"/>
      <c r="K6" s="106">
        <v>10</v>
      </c>
      <c r="L6" s="92"/>
      <c r="M6" s="131" t="s">
        <v>194</v>
      </c>
    </row>
    <row r="7" spans="1:13" ht="15.75" hidden="1" x14ac:dyDescent="0.2">
      <c r="A7" s="89"/>
      <c r="B7" s="75"/>
      <c r="C7" s="75"/>
      <c r="D7" s="75"/>
      <c r="E7" s="31"/>
      <c r="F7" s="90" t="s">
        <v>184</v>
      </c>
      <c r="G7" s="90"/>
      <c r="H7" s="91"/>
      <c r="I7" s="91"/>
      <c r="J7" s="91"/>
      <c r="K7" s="106">
        <v>8</v>
      </c>
      <c r="L7" s="92"/>
    </row>
    <row r="8" spans="1:13" ht="15.75" hidden="1" x14ac:dyDescent="0.2">
      <c r="A8" s="89"/>
      <c r="B8" s="75"/>
      <c r="C8" s="75"/>
      <c r="D8" s="75"/>
      <c r="E8" s="31"/>
      <c r="F8" s="90" t="s">
        <v>185</v>
      </c>
      <c r="G8" s="90"/>
      <c r="H8" s="91"/>
      <c r="I8" s="91"/>
      <c r="J8" s="91"/>
      <c r="K8" s="106">
        <v>6</v>
      </c>
      <c r="L8" s="92"/>
    </row>
    <row r="9" spans="1:13" ht="15.75" hidden="1" x14ac:dyDescent="0.2">
      <c r="A9" s="89"/>
      <c r="B9" s="75"/>
      <c r="C9" s="75"/>
      <c r="D9" s="75"/>
      <c r="E9" s="31"/>
      <c r="F9" s="90" t="s">
        <v>186</v>
      </c>
      <c r="G9" s="90"/>
      <c r="H9" s="91"/>
      <c r="I9" s="91"/>
      <c r="J9" s="91"/>
      <c r="K9" s="106">
        <v>4</v>
      </c>
      <c r="L9" s="92"/>
    </row>
    <row r="10" spans="1:13" ht="15.75" hidden="1" x14ac:dyDescent="0.2">
      <c r="A10" s="89"/>
      <c r="B10" s="75"/>
      <c r="C10" s="75"/>
      <c r="D10" s="75"/>
      <c r="E10" s="31"/>
      <c r="F10" s="31"/>
      <c r="G10" s="90"/>
      <c r="H10" s="91"/>
      <c r="I10" s="91"/>
      <c r="J10" s="91"/>
      <c r="K10" s="106">
        <v>0</v>
      </c>
      <c r="L10" s="92"/>
    </row>
    <row r="11" spans="1:13" ht="15.75" hidden="1" x14ac:dyDescent="0.2">
      <c r="A11" s="89"/>
      <c r="B11" s="75"/>
      <c r="C11" s="75"/>
      <c r="D11" s="75"/>
      <c r="E11" s="31"/>
      <c r="F11" s="31"/>
      <c r="G11" s="90"/>
      <c r="H11" s="91"/>
      <c r="I11" s="91"/>
      <c r="J11" s="91"/>
      <c r="K11" s="101" t="s">
        <v>182</v>
      </c>
      <c r="L11" s="92"/>
    </row>
    <row r="12" spans="1:13" ht="15.75" hidden="1" x14ac:dyDescent="0.2">
      <c r="A12" s="89"/>
      <c r="B12" s="75"/>
      <c r="C12" s="75"/>
      <c r="D12" s="31"/>
      <c r="E12" s="31"/>
      <c r="F12" s="90"/>
      <c r="G12" s="91"/>
      <c r="H12" s="91"/>
      <c r="I12" s="91"/>
      <c r="J12" s="91"/>
      <c r="K12" s="198"/>
    </row>
    <row r="13" spans="1:13" ht="15.75" x14ac:dyDescent="0.2">
      <c r="A13" s="56">
        <v>1</v>
      </c>
      <c r="B13" s="49" t="s">
        <v>88</v>
      </c>
      <c r="C13" s="75"/>
      <c r="D13" s="433"/>
      <c r="E13" s="433"/>
      <c r="F13" s="60"/>
      <c r="G13" s="439"/>
      <c r="H13" s="439"/>
      <c r="I13" s="439"/>
      <c r="J13" s="439"/>
      <c r="K13" s="108"/>
    </row>
    <row r="14" spans="1:13" ht="12.75" x14ac:dyDescent="0.2">
      <c r="A14" s="57" t="s">
        <v>35</v>
      </c>
      <c r="B14" s="65" t="s">
        <v>404</v>
      </c>
      <c r="C14" s="148" t="s">
        <v>96</v>
      </c>
      <c r="D14" s="423"/>
      <c r="E14" s="423"/>
      <c r="F14" s="137"/>
      <c r="G14" s="422"/>
      <c r="H14" s="422"/>
      <c r="I14" s="422"/>
      <c r="J14" s="422"/>
      <c r="K14" s="102"/>
      <c r="M14" s="104">
        <f>IF(F14=$F$7,10,IF(F14=$F$8,0,IF(F14=$F$9,"",IF(F14=$F$10,0))))</f>
        <v>0</v>
      </c>
    </row>
    <row r="15" spans="1:13" ht="12.75" x14ac:dyDescent="0.2">
      <c r="A15" s="57" t="s">
        <v>36</v>
      </c>
      <c r="B15" s="65" t="s">
        <v>405</v>
      </c>
      <c r="C15" s="149" t="s">
        <v>97</v>
      </c>
      <c r="D15" s="423"/>
      <c r="E15" s="423"/>
      <c r="F15" s="137"/>
      <c r="G15" s="422"/>
      <c r="H15" s="422"/>
      <c r="I15" s="422"/>
      <c r="J15" s="422"/>
      <c r="K15" s="102"/>
      <c r="M15" s="104">
        <f t="shared" ref="M15:M41" si="0">IF(F15=$F$7,10,IF(F15=$F$8,0,IF(F15=$F$9,"",IF(F15=$F$10,0))))</f>
        <v>0</v>
      </c>
    </row>
    <row r="16" spans="1:13" ht="12.75" x14ac:dyDescent="0.2">
      <c r="A16" s="57" t="s">
        <v>37</v>
      </c>
      <c r="B16" s="67" t="s">
        <v>406</v>
      </c>
      <c r="C16" s="154" t="s">
        <v>316</v>
      </c>
      <c r="D16" s="430"/>
      <c r="E16" s="424"/>
      <c r="F16" s="137"/>
      <c r="G16" s="434"/>
      <c r="H16" s="435"/>
      <c r="I16" s="435"/>
      <c r="J16" s="436"/>
      <c r="K16" s="102"/>
      <c r="M16" s="104">
        <f t="shared" si="0"/>
        <v>0</v>
      </c>
    </row>
    <row r="17" spans="1:13" ht="12.75" x14ac:dyDescent="0.2">
      <c r="A17" s="57" t="s">
        <v>39</v>
      </c>
      <c r="B17" s="67" t="s">
        <v>407</v>
      </c>
      <c r="C17" s="150" t="s">
        <v>300</v>
      </c>
      <c r="D17" s="424"/>
      <c r="E17" s="423"/>
      <c r="F17" s="137"/>
      <c r="G17" s="422"/>
      <c r="H17" s="422"/>
      <c r="I17" s="422"/>
      <c r="J17" s="422"/>
      <c r="K17" s="102"/>
      <c r="M17" s="104">
        <f t="shared" si="0"/>
        <v>0</v>
      </c>
    </row>
    <row r="18" spans="1:13" ht="38.25" x14ac:dyDescent="0.2">
      <c r="A18" s="57" t="s">
        <v>40</v>
      </c>
      <c r="B18" s="67" t="s">
        <v>408</v>
      </c>
      <c r="C18" s="67" t="s">
        <v>301</v>
      </c>
      <c r="D18" s="423"/>
      <c r="E18" s="423"/>
      <c r="F18" s="137"/>
      <c r="G18" s="422"/>
      <c r="H18" s="422"/>
      <c r="I18" s="422"/>
      <c r="J18" s="422"/>
      <c r="K18" s="102"/>
      <c r="M18" s="104">
        <f t="shared" si="0"/>
        <v>0</v>
      </c>
    </row>
    <row r="19" spans="1:13" ht="25.5" x14ac:dyDescent="0.2">
      <c r="A19" s="57" t="s">
        <v>41</v>
      </c>
      <c r="B19" s="67" t="s">
        <v>409</v>
      </c>
      <c r="C19" s="67" t="s">
        <v>299</v>
      </c>
      <c r="D19" s="423"/>
      <c r="E19" s="423"/>
      <c r="F19" s="137"/>
      <c r="G19" s="422"/>
      <c r="H19" s="422"/>
      <c r="I19" s="422"/>
      <c r="J19" s="422"/>
      <c r="K19" s="102"/>
      <c r="M19" s="104">
        <f t="shared" si="0"/>
        <v>0</v>
      </c>
    </row>
    <row r="20" spans="1:13" ht="25.5" x14ac:dyDescent="0.2">
      <c r="A20" s="57" t="s">
        <v>42</v>
      </c>
      <c r="B20" s="67" t="s">
        <v>410</v>
      </c>
      <c r="C20" s="67" t="s">
        <v>115</v>
      </c>
      <c r="D20" s="423"/>
      <c r="E20" s="423"/>
      <c r="F20" s="137"/>
      <c r="G20" s="422"/>
      <c r="H20" s="422"/>
      <c r="I20" s="422"/>
      <c r="J20" s="422"/>
      <c r="K20" s="102"/>
      <c r="M20" s="104">
        <f t="shared" si="0"/>
        <v>0</v>
      </c>
    </row>
    <row r="21" spans="1:13" ht="12.75" x14ac:dyDescent="0.2">
      <c r="B21" s="1"/>
      <c r="C21" s="1"/>
      <c r="K21" s="172"/>
      <c r="M21" s="113">
        <f>AVERAGE(M14:M20)</f>
        <v>0</v>
      </c>
    </row>
    <row r="22" spans="1:13" ht="12.75" x14ac:dyDescent="0.2">
      <c r="A22" s="56">
        <v>2</v>
      </c>
      <c r="B22" s="69" t="s">
        <v>99</v>
      </c>
      <c r="C22" s="1"/>
      <c r="M22" s="104"/>
    </row>
    <row r="23" spans="1:13" ht="25.5" x14ac:dyDescent="0.2">
      <c r="A23" s="58" t="s">
        <v>46</v>
      </c>
      <c r="B23" s="67" t="s">
        <v>267</v>
      </c>
      <c r="C23" s="67" t="s">
        <v>116</v>
      </c>
      <c r="D23" s="424"/>
      <c r="E23" s="423"/>
      <c r="F23" s="137"/>
      <c r="G23" s="422"/>
      <c r="H23" s="422"/>
      <c r="I23" s="422"/>
      <c r="J23" s="422"/>
      <c r="K23" s="102"/>
      <c r="M23" s="104">
        <f t="shared" si="0"/>
        <v>0</v>
      </c>
    </row>
    <row r="24" spans="1:13" ht="12.75" x14ac:dyDescent="0.2">
      <c r="A24" s="58" t="s">
        <v>47</v>
      </c>
      <c r="B24" s="67" t="s">
        <v>305</v>
      </c>
      <c r="C24" s="67" t="s">
        <v>306</v>
      </c>
      <c r="D24" s="424"/>
      <c r="E24" s="423"/>
      <c r="F24" s="137"/>
      <c r="G24" s="422"/>
      <c r="H24" s="422"/>
      <c r="I24" s="422"/>
      <c r="J24" s="422"/>
      <c r="K24" s="102"/>
      <c r="M24" s="104">
        <f t="shared" si="0"/>
        <v>0</v>
      </c>
    </row>
    <row r="25" spans="1:13" ht="12.75" x14ac:dyDescent="0.2">
      <c r="A25" s="58" t="s">
        <v>49</v>
      </c>
      <c r="B25" s="67" t="s">
        <v>307</v>
      </c>
      <c r="C25" s="67" t="s">
        <v>308</v>
      </c>
      <c r="D25" s="430"/>
      <c r="E25" s="424"/>
      <c r="F25" s="137"/>
      <c r="G25" s="434"/>
      <c r="H25" s="435"/>
      <c r="I25" s="435"/>
      <c r="J25" s="436"/>
      <c r="K25" s="102"/>
      <c r="M25" s="104">
        <f t="shared" si="0"/>
        <v>0</v>
      </c>
    </row>
    <row r="26" spans="1:13" ht="12.75" x14ac:dyDescent="0.2">
      <c r="A26" s="58" t="s">
        <v>50</v>
      </c>
      <c r="B26" s="67" t="s">
        <v>62</v>
      </c>
      <c r="C26" s="67" t="s">
        <v>341</v>
      </c>
      <c r="D26" s="430"/>
      <c r="E26" s="424"/>
      <c r="F26" s="137"/>
      <c r="G26" s="434"/>
      <c r="H26" s="435"/>
      <c r="I26" s="435"/>
      <c r="J26" s="436"/>
      <c r="K26" s="102"/>
      <c r="M26" s="104">
        <f t="shared" si="0"/>
        <v>0</v>
      </c>
    </row>
    <row r="27" spans="1:13" ht="12.75" x14ac:dyDescent="0.2">
      <c r="A27" s="58" t="s">
        <v>51</v>
      </c>
      <c r="B27" s="67" t="s">
        <v>100</v>
      </c>
      <c r="C27" s="67" t="s">
        <v>304</v>
      </c>
      <c r="D27" s="424"/>
      <c r="E27" s="423"/>
      <c r="F27" s="137"/>
      <c r="G27" s="425"/>
      <c r="H27" s="422"/>
      <c r="I27" s="422"/>
      <c r="J27" s="422"/>
      <c r="K27" s="102"/>
      <c r="M27" s="104">
        <f t="shared" si="0"/>
        <v>0</v>
      </c>
    </row>
    <row r="28" spans="1:13" ht="12.75" x14ac:dyDescent="0.2">
      <c r="A28" s="58" t="s">
        <v>350</v>
      </c>
      <c r="B28" s="67" t="s">
        <v>310</v>
      </c>
      <c r="C28" s="67" t="s">
        <v>309</v>
      </c>
      <c r="D28" s="424"/>
      <c r="E28" s="423"/>
      <c r="F28" s="137"/>
      <c r="G28" s="422"/>
      <c r="H28" s="422"/>
      <c r="I28" s="422"/>
      <c r="J28" s="422"/>
      <c r="K28" s="102"/>
      <c r="M28" s="104">
        <f t="shared" si="0"/>
        <v>0</v>
      </c>
    </row>
    <row r="29" spans="1:13" ht="12.75" x14ac:dyDescent="0.2">
      <c r="B29" s="1"/>
      <c r="C29" s="1"/>
      <c r="K29" s="172"/>
      <c r="M29" s="113">
        <f>AVERAGE(M23:M28)</f>
        <v>0</v>
      </c>
    </row>
    <row r="30" spans="1:13" ht="12.75" x14ac:dyDescent="0.2">
      <c r="A30" s="64">
        <v>3</v>
      </c>
      <c r="B30" s="68" t="s">
        <v>98</v>
      </c>
      <c r="C30" s="1"/>
      <c r="M30" s="104"/>
    </row>
    <row r="31" spans="1:13" ht="25.5" x14ac:dyDescent="0.2">
      <c r="A31" s="58" t="s">
        <v>52</v>
      </c>
      <c r="B31" s="67" t="s">
        <v>317</v>
      </c>
      <c r="C31" s="67" t="s">
        <v>318</v>
      </c>
      <c r="D31" s="424"/>
      <c r="E31" s="423"/>
      <c r="F31" s="137"/>
      <c r="G31" s="425"/>
      <c r="H31" s="422"/>
      <c r="I31" s="422"/>
      <c r="J31" s="422"/>
      <c r="K31" s="102"/>
      <c r="M31" s="104">
        <f t="shared" si="0"/>
        <v>0</v>
      </c>
    </row>
    <row r="32" spans="1:13" ht="25.5" x14ac:dyDescent="0.2">
      <c r="A32" s="58" t="s">
        <v>53</v>
      </c>
      <c r="B32" s="67" t="s">
        <v>411</v>
      </c>
      <c r="C32" s="67" t="s">
        <v>114</v>
      </c>
      <c r="D32" s="424"/>
      <c r="E32" s="423"/>
      <c r="F32" s="137"/>
      <c r="G32" s="422"/>
      <c r="H32" s="422"/>
      <c r="I32" s="422"/>
      <c r="J32" s="422"/>
      <c r="K32" s="102"/>
      <c r="M32" s="104">
        <f t="shared" si="0"/>
        <v>0</v>
      </c>
    </row>
    <row r="33" spans="1:13" ht="12.75" x14ac:dyDescent="0.2">
      <c r="A33" s="58" t="s">
        <v>54</v>
      </c>
      <c r="B33" s="67" t="s">
        <v>319</v>
      </c>
      <c r="C33" s="67" t="s">
        <v>315</v>
      </c>
      <c r="D33" s="424"/>
      <c r="E33" s="423"/>
      <c r="F33" s="137"/>
      <c r="G33" s="422"/>
      <c r="H33" s="422"/>
      <c r="I33" s="422"/>
      <c r="J33" s="422"/>
      <c r="K33" s="102"/>
      <c r="M33" s="104"/>
    </row>
    <row r="34" spans="1:13" ht="12.75" x14ac:dyDescent="0.2">
      <c r="A34" s="58" t="s">
        <v>55</v>
      </c>
      <c r="B34" s="67" t="s">
        <v>412</v>
      </c>
      <c r="C34" s="150" t="s">
        <v>413</v>
      </c>
      <c r="D34" s="424"/>
      <c r="E34" s="423"/>
      <c r="F34" s="137"/>
      <c r="G34" s="422"/>
      <c r="H34" s="422"/>
      <c r="I34" s="422"/>
      <c r="J34" s="422"/>
      <c r="K34" s="102"/>
      <c r="M34" s="104"/>
    </row>
    <row r="35" spans="1:13" ht="38.25" x14ac:dyDescent="0.2">
      <c r="A35" s="58" t="s">
        <v>56</v>
      </c>
      <c r="B35" s="67" t="s">
        <v>321</v>
      </c>
      <c r="C35" s="67" t="s">
        <v>320</v>
      </c>
      <c r="D35" s="424"/>
      <c r="E35" s="423"/>
      <c r="F35" s="137"/>
      <c r="G35" s="422"/>
      <c r="H35" s="422"/>
      <c r="I35" s="422"/>
      <c r="J35" s="422"/>
      <c r="K35" s="102"/>
      <c r="M35" s="104">
        <f t="shared" si="0"/>
        <v>0</v>
      </c>
    </row>
    <row r="36" spans="1:13" ht="12.75" x14ac:dyDescent="0.2">
      <c r="B36" s="1"/>
      <c r="C36" s="1"/>
      <c r="K36" s="172"/>
      <c r="M36" s="113">
        <f>AVERAGE(M31:M35)</f>
        <v>0</v>
      </c>
    </row>
    <row r="37" spans="1:13" ht="12.75" x14ac:dyDescent="0.2">
      <c r="A37" s="64">
        <v>4</v>
      </c>
      <c r="B37" s="69" t="s">
        <v>314</v>
      </c>
      <c r="C37" s="1"/>
      <c r="M37" s="104"/>
    </row>
    <row r="38" spans="1:13" ht="12.75" x14ac:dyDescent="0.2">
      <c r="A38" s="58" t="s">
        <v>69</v>
      </c>
      <c r="B38" s="67" t="s">
        <v>101</v>
      </c>
      <c r="C38" s="148" t="s">
        <v>313</v>
      </c>
      <c r="D38" s="424"/>
      <c r="E38" s="423"/>
      <c r="F38" s="137"/>
      <c r="G38" s="422"/>
      <c r="H38" s="422"/>
      <c r="I38" s="422"/>
      <c r="J38" s="422"/>
      <c r="K38" s="102"/>
      <c r="M38" s="104">
        <f t="shared" si="0"/>
        <v>0</v>
      </c>
    </row>
    <row r="39" spans="1:13" ht="12.75" x14ac:dyDescent="0.2">
      <c r="A39" s="58" t="s">
        <v>70</v>
      </c>
      <c r="B39" s="65" t="s">
        <v>102</v>
      </c>
      <c r="C39" s="67" t="s">
        <v>103</v>
      </c>
      <c r="D39" s="423"/>
      <c r="E39" s="423"/>
      <c r="F39" s="137"/>
      <c r="G39" s="422"/>
      <c r="H39" s="422"/>
      <c r="I39" s="422"/>
      <c r="J39" s="422"/>
      <c r="K39" s="102"/>
      <c r="M39" s="104">
        <f t="shared" si="0"/>
        <v>0</v>
      </c>
    </row>
    <row r="40" spans="1:13" ht="12.75" x14ac:dyDescent="0.2">
      <c r="A40" s="58" t="s">
        <v>71</v>
      </c>
      <c r="B40" s="288" t="s">
        <v>104</v>
      </c>
      <c r="C40" s="67" t="s">
        <v>105</v>
      </c>
      <c r="D40" s="424"/>
      <c r="E40" s="423"/>
      <c r="F40" s="137"/>
      <c r="G40" s="422"/>
      <c r="H40" s="422"/>
      <c r="I40" s="422"/>
      <c r="J40" s="422"/>
      <c r="K40" s="102"/>
      <c r="M40" s="104">
        <f t="shared" si="0"/>
        <v>0</v>
      </c>
    </row>
    <row r="41" spans="1:13" ht="25.5" x14ac:dyDescent="0.2">
      <c r="A41" s="58" t="s">
        <v>73</v>
      </c>
      <c r="B41" s="67" t="s">
        <v>311</v>
      </c>
      <c r="C41" s="67" t="s">
        <v>312</v>
      </c>
      <c r="D41" s="424"/>
      <c r="E41" s="423"/>
      <c r="F41" s="217"/>
      <c r="G41" s="422"/>
      <c r="H41" s="422"/>
      <c r="I41" s="422"/>
      <c r="J41" s="422"/>
      <c r="K41" s="102"/>
      <c r="M41" s="104">
        <f t="shared" si="0"/>
        <v>0</v>
      </c>
    </row>
    <row r="42" spans="1:13" ht="12.75" x14ac:dyDescent="0.2">
      <c r="B42" s="1"/>
      <c r="C42" s="1"/>
      <c r="K42" s="172"/>
      <c r="M42" s="113">
        <f>AVERAGE(M38:M40)</f>
        <v>0</v>
      </c>
    </row>
  </sheetData>
  <sheetProtection algorithmName="SHA-512" hashValue="L1b5OMhy3T5QjeRHZMNRwlxViSip5JQByBddjgMB0mk6j4zZHHhb57fxVvfvgBKjEA9ibbD0myaIJG3KuaV81g==" saltValue="4rvNAV5ysepcWyWwym5fGw==" spinCount="100000" sheet="1" objects="1" scenarios="1"/>
  <mergeCells count="51">
    <mergeCell ref="D19:E19"/>
    <mergeCell ref="G19:J19"/>
    <mergeCell ref="D23:E23"/>
    <mergeCell ref="G23:J23"/>
    <mergeCell ref="D25:E25"/>
    <mergeCell ref="G25:J25"/>
    <mergeCell ref="G20:J20"/>
    <mergeCell ref="D28:E28"/>
    <mergeCell ref="G28:J28"/>
    <mergeCell ref="D24:E24"/>
    <mergeCell ref="G24:J24"/>
    <mergeCell ref="D27:E27"/>
    <mergeCell ref="G27:J27"/>
    <mergeCell ref="D26:E26"/>
    <mergeCell ref="G26:J26"/>
    <mergeCell ref="G2:J2"/>
    <mergeCell ref="D4:E4"/>
    <mergeCell ref="G17:J17"/>
    <mergeCell ref="D14:E14"/>
    <mergeCell ref="D16:E16"/>
    <mergeCell ref="D2:E2"/>
    <mergeCell ref="D15:E15"/>
    <mergeCell ref="D13:E13"/>
    <mergeCell ref="G16:J16"/>
    <mergeCell ref="D3:E3"/>
    <mergeCell ref="G13:J13"/>
    <mergeCell ref="G4:J4"/>
    <mergeCell ref="D17:E17"/>
    <mergeCell ref="G14:J14"/>
    <mergeCell ref="G15:J15"/>
    <mergeCell ref="G32:J32"/>
    <mergeCell ref="D33:E33"/>
    <mergeCell ref="G33:J33"/>
    <mergeCell ref="D34:E34"/>
    <mergeCell ref="G34:J34"/>
    <mergeCell ref="G18:J18"/>
    <mergeCell ref="D18:E18"/>
    <mergeCell ref="D20:E20"/>
    <mergeCell ref="D41:E41"/>
    <mergeCell ref="G41:J41"/>
    <mergeCell ref="D38:E38"/>
    <mergeCell ref="G38:J38"/>
    <mergeCell ref="D39:E39"/>
    <mergeCell ref="G39:J39"/>
    <mergeCell ref="D40:E40"/>
    <mergeCell ref="G40:J40"/>
    <mergeCell ref="D35:E35"/>
    <mergeCell ref="G35:J35"/>
    <mergeCell ref="D31:E31"/>
    <mergeCell ref="G31:J31"/>
    <mergeCell ref="D32:E32"/>
  </mergeCells>
  <conditionalFormatting sqref="F2 K2">
    <cfRule type="cellIs" dxfId="67" priority="10" stopIfTrue="1" operator="equal">
      <formula>1</formula>
    </cfRule>
    <cfRule type="cellIs" dxfId="66" priority="11" stopIfTrue="1" operator="equal">
      <formula>2</formula>
    </cfRule>
    <cfRule type="cellIs" dxfId="65" priority="12" stopIfTrue="1" operator="equal">
      <formula>3</formula>
    </cfRule>
  </conditionalFormatting>
  <conditionalFormatting sqref="K4 K12:K13">
    <cfRule type="cellIs" dxfId="64" priority="7" stopIfTrue="1" operator="between">
      <formula>7</formula>
      <formula>10</formula>
    </cfRule>
    <cfRule type="cellIs" dxfId="63" priority="8" stopIfTrue="1" operator="between">
      <formula>4</formula>
      <formula>6</formula>
    </cfRule>
    <cfRule type="cellIs" dxfId="62" priority="9" stopIfTrue="1" operator="between">
      <formula>1</formula>
      <formula>3</formula>
    </cfRule>
  </conditionalFormatting>
  <conditionalFormatting sqref="L5:L11">
    <cfRule type="cellIs" dxfId="61" priority="4" stopIfTrue="1" operator="between">
      <formula>7</formula>
      <formula>10</formula>
    </cfRule>
    <cfRule type="cellIs" dxfId="60" priority="5" stopIfTrue="1" operator="between">
      <formula>4</formula>
      <formula>6</formula>
    </cfRule>
    <cfRule type="cellIs" dxfId="59" priority="6" stopIfTrue="1" operator="between">
      <formula>1</formula>
      <formula>3</formula>
    </cfRule>
  </conditionalFormatting>
  <dataValidations count="2">
    <dataValidation type="list" allowBlank="1" showInputMessage="1" showErrorMessage="1" sqref="K14:K20 K38:K41 K31:K35 K23:K28" xr:uid="{00000000-0002-0000-0400-000000000000}">
      <formula1>$K$6:$K$12</formula1>
    </dataValidation>
    <dataValidation type="list" allowBlank="1" showInputMessage="1" showErrorMessage="1" sqref="F14:F20 F38:F41 F31:F35 F23:F28" xr:uid="{00000000-0002-0000-0400-000001000000}">
      <formula1>$F$7:$F$8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  <pageSetUpPr fitToPage="1"/>
  </sheetPr>
  <dimension ref="A1:O37"/>
  <sheetViews>
    <sheetView showGridLines="0" topLeftCell="B1" zoomScaleNormal="100" workbookViewId="0">
      <selection activeCell="C25" sqref="C25"/>
    </sheetView>
  </sheetViews>
  <sheetFormatPr baseColWidth="10" defaultRowHeight="12.75" x14ac:dyDescent="0.2"/>
  <cols>
    <col min="2" max="2" width="50.85546875" customWidth="1"/>
    <col min="3" max="3" width="58.5703125" customWidth="1"/>
    <col min="5" max="5" width="30" customWidth="1"/>
    <col min="13" max="13" width="13.28515625" style="104" hidden="1" customWidth="1"/>
    <col min="14" max="14" width="11.42578125" customWidth="1"/>
  </cols>
  <sheetData>
    <row r="1" spans="1:15" ht="13.5" thickBot="1" x14ac:dyDescent="0.25"/>
    <row r="2" spans="1:15" ht="45" customHeight="1" x14ac:dyDescent="0.2">
      <c r="A2" s="78"/>
      <c r="B2" s="79"/>
      <c r="C2" s="80"/>
      <c r="D2" s="431" t="s">
        <v>283</v>
      </c>
      <c r="E2" s="432"/>
      <c r="F2" s="81" t="s">
        <v>34</v>
      </c>
      <c r="G2" s="440" t="s">
        <v>32</v>
      </c>
      <c r="H2" s="441"/>
      <c r="I2" s="441"/>
      <c r="J2" s="442"/>
      <c r="K2" s="82" t="s">
        <v>171</v>
      </c>
    </row>
    <row r="3" spans="1:15" ht="15.75" x14ac:dyDescent="0.2">
      <c r="A3" s="30"/>
      <c r="B3" s="46"/>
      <c r="C3" s="46"/>
      <c r="D3" s="437"/>
      <c r="E3" s="437"/>
      <c r="F3" s="46"/>
      <c r="G3" s="46"/>
      <c r="H3" s="46"/>
      <c r="I3" s="46"/>
      <c r="J3" s="46"/>
      <c r="K3" s="46"/>
    </row>
    <row r="4" spans="1:15" ht="15.75" x14ac:dyDescent="0.2">
      <c r="A4" s="25"/>
      <c r="B4" s="18" t="s">
        <v>33</v>
      </c>
      <c r="C4" s="45"/>
      <c r="D4" s="429"/>
      <c r="E4" s="429"/>
      <c r="F4" s="219">
        <f>(100*(AVERAGE(M14:M17,M20:M22,M25:M27,M30:M35)/10))</f>
        <v>0</v>
      </c>
      <c r="G4" s="434"/>
      <c r="H4" s="435"/>
      <c r="I4" s="435"/>
      <c r="J4" s="436"/>
      <c r="K4" s="128" t="e">
        <f>((AVERAGE(K14:K17,K20:K22,K25:K27,K30:K35))*100)/10</f>
        <v>#DIV/0!</v>
      </c>
      <c r="M4" s="112"/>
      <c r="N4" s="110"/>
    </row>
    <row r="5" spans="1:15" ht="15.75" hidden="1" x14ac:dyDescent="0.2">
      <c r="A5" s="50"/>
      <c r="B5" s="51"/>
      <c r="C5" s="51"/>
      <c r="D5" s="52"/>
      <c r="E5" s="52"/>
      <c r="F5" s="53"/>
      <c r="G5" s="54"/>
      <c r="H5" s="54"/>
      <c r="I5" s="54"/>
      <c r="J5" s="54"/>
      <c r="K5" s="105"/>
    </row>
    <row r="6" spans="1:15" ht="22.5" hidden="1" x14ac:dyDescent="0.2">
      <c r="A6" s="89"/>
      <c r="B6" s="75"/>
      <c r="C6" s="75"/>
      <c r="D6" s="75"/>
      <c r="E6" s="31"/>
      <c r="F6" s="31"/>
      <c r="G6" s="90"/>
      <c r="H6" s="91"/>
      <c r="I6" s="91"/>
      <c r="J6" s="91"/>
      <c r="K6" s="106">
        <v>10</v>
      </c>
      <c r="L6" s="92"/>
      <c r="M6" s="131" t="s">
        <v>194</v>
      </c>
    </row>
    <row r="7" spans="1:15" ht="15.75" hidden="1" x14ac:dyDescent="0.2">
      <c r="A7" s="89"/>
      <c r="B7" s="75"/>
      <c r="C7" s="75"/>
      <c r="D7" s="75"/>
      <c r="E7" s="31"/>
      <c r="F7" s="90" t="s">
        <v>184</v>
      </c>
      <c r="G7" s="90">
        <v>10</v>
      </c>
      <c r="H7" s="91"/>
      <c r="I7" s="91"/>
      <c r="J7" s="91"/>
      <c r="K7" s="106">
        <v>8</v>
      </c>
      <c r="L7" s="92"/>
    </row>
    <row r="8" spans="1:15" ht="15.75" hidden="1" x14ac:dyDescent="0.2">
      <c r="A8" s="89"/>
      <c r="B8" s="75"/>
      <c r="C8" s="75"/>
      <c r="D8" s="75"/>
      <c r="E8" s="31"/>
      <c r="F8" s="90" t="s">
        <v>185</v>
      </c>
      <c r="G8" s="90"/>
      <c r="H8" s="91"/>
      <c r="I8" s="91"/>
      <c r="J8" s="91"/>
      <c r="K8" s="106">
        <v>6</v>
      </c>
      <c r="L8" s="92"/>
    </row>
    <row r="9" spans="1:15" ht="15.75" hidden="1" x14ac:dyDescent="0.2">
      <c r="A9" s="89"/>
      <c r="B9" s="75"/>
      <c r="C9" s="75"/>
      <c r="D9" s="75"/>
      <c r="E9" s="31"/>
      <c r="F9" s="90" t="s">
        <v>186</v>
      </c>
      <c r="G9" s="90"/>
      <c r="H9" s="91"/>
      <c r="I9" s="91"/>
      <c r="J9" s="91"/>
      <c r="K9" s="106">
        <v>4</v>
      </c>
      <c r="L9" s="92"/>
    </row>
    <row r="10" spans="1:15" ht="15.75" hidden="1" x14ac:dyDescent="0.2">
      <c r="A10" s="89"/>
      <c r="B10" s="75"/>
      <c r="C10" s="75"/>
      <c r="D10" s="75"/>
      <c r="E10" s="31"/>
      <c r="F10" s="31"/>
      <c r="G10" s="90"/>
      <c r="H10" s="91"/>
      <c r="I10" s="91"/>
      <c r="J10" s="91"/>
      <c r="K10" s="106">
        <v>0</v>
      </c>
      <c r="L10" s="92"/>
    </row>
    <row r="11" spans="1:15" s="99" customFormat="1" ht="15.75" hidden="1" x14ac:dyDescent="0.2">
      <c r="A11" s="93"/>
      <c r="B11" s="94"/>
      <c r="C11" s="94"/>
      <c r="D11" s="94"/>
      <c r="E11" s="95"/>
      <c r="F11" s="95"/>
      <c r="G11" s="96"/>
      <c r="H11" s="97"/>
      <c r="I11" s="97"/>
      <c r="J11" s="97"/>
      <c r="K11" s="101" t="s">
        <v>182</v>
      </c>
      <c r="L11" s="98"/>
      <c r="M11" s="111"/>
      <c r="N11" s="114"/>
    </row>
    <row r="12" spans="1:15" ht="15.75" hidden="1" x14ac:dyDescent="0.2">
      <c r="A12" s="89"/>
      <c r="B12" s="75"/>
      <c r="C12" s="75"/>
      <c r="D12" s="75"/>
      <c r="E12" s="31"/>
      <c r="F12" s="31"/>
      <c r="G12" s="90"/>
      <c r="H12" s="91"/>
      <c r="I12" s="91"/>
      <c r="J12" s="91"/>
      <c r="K12" s="107"/>
      <c r="L12" s="92"/>
    </row>
    <row r="13" spans="1:15" ht="15.75" x14ac:dyDescent="0.2">
      <c r="A13" s="56">
        <v>1</v>
      </c>
      <c r="B13" s="49" t="s">
        <v>414</v>
      </c>
      <c r="C13" s="48"/>
      <c r="D13" s="433"/>
      <c r="E13" s="433"/>
      <c r="F13" s="60"/>
      <c r="G13" s="439"/>
      <c r="H13" s="439"/>
      <c r="I13" s="439"/>
      <c r="J13" s="439"/>
      <c r="K13" s="108"/>
    </row>
    <row r="14" spans="1:15" x14ac:dyDescent="0.2">
      <c r="A14" s="57" t="s">
        <v>35</v>
      </c>
      <c r="B14" s="65" t="s">
        <v>415</v>
      </c>
      <c r="C14" s="74" t="s">
        <v>298</v>
      </c>
      <c r="D14" s="430"/>
      <c r="E14" s="424"/>
      <c r="F14" s="137"/>
      <c r="G14" s="434"/>
      <c r="H14" s="435"/>
      <c r="I14" s="435"/>
      <c r="J14" s="436"/>
      <c r="K14" s="102"/>
      <c r="M14" s="104">
        <f t="shared" ref="M14:M17" si="0">IF(F14=$F$7,10,IF(F14=$F$8,0,IF(F14=$F$9,"",IF(F14=$F$10,0))))</f>
        <v>0</v>
      </c>
      <c r="N14" s="104"/>
      <c r="O14" s="129"/>
    </row>
    <row r="15" spans="1:15" ht="25.5" x14ac:dyDescent="0.2">
      <c r="A15" s="57" t="s">
        <v>36</v>
      </c>
      <c r="B15" s="67" t="s">
        <v>89</v>
      </c>
      <c r="C15" s="76" t="s">
        <v>324</v>
      </c>
      <c r="D15" s="430"/>
      <c r="E15" s="424"/>
      <c r="F15" s="137"/>
      <c r="G15" s="443"/>
      <c r="H15" s="435"/>
      <c r="I15" s="435"/>
      <c r="J15" s="436"/>
      <c r="K15" s="102"/>
      <c r="M15" s="104">
        <f t="shared" si="0"/>
        <v>0</v>
      </c>
      <c r="N15" s="104"/>
    </row>
    <row r="16" spans="1:15" ht="25.5" x14ac:dyDescent="0.2">
      <c r="A16" s="57" t="s">
        <v>37</v>
      </c>
      <c r="B16" s="67" t="s">
        <v>322</v>
      </c>
      <c r="C16" s="76" t="s">
        <v>323</v>
      </c>
      <c r="D16" s="423"/>
      <c r="E16" s="423"/>
      <c r="F16" s="137"/>
      <c r="G16" s="422"/>
      <c r="H16" s="422"/>
      <c r="I16" s="422"/>
      <c r="J16" s="422"/>
      <c r="K16" s="102"/>
      <c r="M16" s="104">
        <f t="shared" si="0"/>
        <v>0</v>
      </c>
      <c r="N16" s="104"/>
    </row>
    <row r="17" spans="1:14" x14ac:dyDescent="0.2">
      <c r="A17" s="57" t="s">
        <v>38</v>
      </c>
      <c r="B17" s="66" t="s">
        <v>303</v>
      </c>
      <c r="C17" s="74" t="s">
        <v>302</v>
      </c>
      <c r="D17" s="423"/>
      <c r="E17" s="423"/>
      <c r="F17" s="137"/>
      <c r="G17" s="422"/>
      <c r="H17" s="422"/>
      <c r="I17" s="422"/>
      <c r="J17" s="422"/>
      <c r="K17" s="102"/>
      <c r="M17" s="104">
        <f t="shared" si="0"/>
        <v>0</v>
      </c>
      <c r="N17" s="104"/>
    </row>
    <row r="18" spans="1:14" x14ac:dyDescent="0.2">
      <c r="A18" s="205"/>
      <c r="B18" s="206"/>
      <c r="C18" s="206"/>
      <c r="K18" s="104"/>
      <c r="M18" s="113">
        <f>AVERAGE(M14:M17)</f>
        <v>0</v>
      </c>
      <c r="N18" s="104"/>
    </row>
    <row r="19" spans="1:14" s="208" customFormat="1" x14ac:dyDescent="0.2">
      <c r="A19" s="64">
        <v>2</v>
      </c>
      <c r="B19" s="69" t="s">
        <v>416</v>
      </c>
      <c r="C19" s="207"/>
      <c r="K19" s="209"/>
      <c r="M19" s="209"/>
    </row>
    <row r="20" spans="1:14" x14ac:dyDescent="0.2">
      <c r="A20" s="58" t="s">
        <v>46</v>
      </c>
      <c r="B20" s="67" t="s">
        <v>94</v>
      </c>
      <c r="C20" s="72" t="s">
        <v>426</v>
      </c>
      <c r="D20" s="424"/>
      <c r="E20" s="423"/>
      <c r="F20" s="137"/>
      <c r="G20" s="422"/>
      <c r="H20" s="422"/>
      <c r="I20" s="422"/>
      <c r="J20" s="422"/>
      <c r="K20" s="102"/>
      <c r="M20" s="104">
        <f t="shared" ref="M20:M22" si="1">IF(F20=$F$7,10,IF(F20=$F$8,0,IF(F20=$F$9,"",IF(F20=$F$10,0))))</f>
        <v>0</v>
      </c>
    </row>
    <row r="21" spans="1:14" x14ac:dyDescent="0.2">
      <c r="A21" s="58" t="s">
        <v>47</v>
      </c>
      <c r="B21" s="65" t="s">
        <v>325</v>
      </c>
      <c r="C21" s="67" t="s">
        <v>326</v>
      </c>
      <c r="D21" s="423"/>
      <c r="E21" s="423"/>
      <c r="F21" s="137"/>
      <c r="G21" s="422"/>
      <c r="H21" s="422"/>
      <c r="I21" s="422"/>
      <c r="J21" s="422"/>
      <c r="K21" s="102"/>
      <c r="M21" s="104">
        <f t="shared" si="1"/>
        <v>0</v>
      </c>
    </row>
    <row r="22" spans="1:14" ht="25.5" x14ac:dyDescent="0.2">
      <c r="A22" s="58" t="s">
        <v>48</v>
      </c>
      <c r="B22" s="65" t="s">
        <v>293</v>
      </c>
      <c r="C22" s="74" t="s">
        <v>427</v>
      </c>
      <c r="D22" s="424"/>
      <c r="E22" s="423"/>
      <c r="F22" s="137"/>
      <c r="G22" s="422"/>
      <c r="H22" s="422"/>
      <c r="I22" s="422"/>
      <c r="J22" s="422"/>
      <c r="K22" s="102"/>
      <c r="M22" s="104">
        <f t="shared" si="1"/>
        <v>0</v>
      </c>
    </row>
    <row r="23" spans="1:14" x14ac:dyDescent="0.2">
      <c r="B23" s="1"/>
      <c r="C23" s="1"/>
      <c r="K23" s="171"/>
      <c r="L23" s="109"/>
      <c r="M23" s="113">
        <f>AVERAGE(M20:M22)</f>
        <v>0</v>
      </c>
    </row>
    <row r="24" spans="1:14" x14ac:dyDescent="0.2">
      <c r="A24" s="56">
        <v>2</v>
      </c>
      <c r="B24" s="68" t="s">
        <v>294</v>
      </c>
      <c r="C24" s="1"/>
      <c r="K24" s="104"/>
    </row>
    <row r="25" spans="1:14" ht="25.5" x14ac:dyDescent="0.2">
      <c r="A25" s="58" t="s">
        <v>46</v>
      </c>
      <c r="B25" s="65" t="s">
        <v>295</v>
      </c>
      <c r="C25" s="67" t="s">
        <v>296</v>
      </c>
      <c r="D25" s="423"/>
      <c r="E25" s="423"/>
      <c r="F25" s="137"/>
      <c r="G25" s="422"/>
      <c r="H25" s="422"/>
      <c r="I25" s="422"/>
      <c r="J25" s="422"/>
      <c r="K25" s="102"/>
      <c r="M25" s="104">
        <f t="shared" ref="M25:M27" si="2">IF(F25=$F$7,10,IF(F25=$F$8,0,IF(F25=$F$9,"",IF(F25=$F$10,0))))</f>
        <v>0</v>
      </c>
    </row>
    <row r="26" spans="1:14" x14ac:dyDescent="0.2">
      <c r="A26" s="58" t="s">
        <v>47</v>
      </c>
      <c r="B26" s="65" t="s">
        <v>290</v>
      </c>
      <c r="C26" s="67" t="s">
        <v>291</v>
      </c>
      <c r="D26" s="424"/>
      <c r="E26" s="423"/>
      <c r="F26" s="137"/>
      <c r="G26" s="422"/>
      <c r="H26" s="422"/>
      <c r="I26" s="422"/>
      <c r="J26" s="422"/>
      <c r="K26" s="102"/>
      <c r="M26" s="104">
        <f t="shared" si="2"/>
        <v>0</v>
      </c>
    </row>
    <row r="27" spans="1:14" x14ac:dyDescent="0.2">
      <c r="A27" s="58" t="s">
        <v>48</v>
      </c>
      <c r="B27" s="67" t="s">
        <v>90</v>
      </c>
      <c r="C27" s="67" t="s">
        <v>292</v>
      </c>
      <c r="D27" s="424"/>
      <c r="E27" s="423"/>
      <c r="F27" s="137"/>
      <c r="G27" s="422"/>
      <c r="H27" s="422"/>
      <c r="I27" s="422"/>
      <c r="J27" s="422"/>
      <c r="K27" s="102"/>
      <c r="M27" s="104">
        <f t="shared" si="2"/>
        <v>0</v>
      </c>
    </row>
    <row r="28" spans="1:14" x14ac:dyDescent="0.2">
      <c r="B28" s="1"/>
      <c r="C28" s="1"/>
      <c r="K28" s="172"/>
      <c r="M28" s="113">
        <f>AVERAGE(M25:M27)</f>
        <v>0</v>
      </c>
    </row>
    <row r="29" spans="1:14" x14ac:dyDescent="0.2">
      <c r="A29" s="64">
        <v>3</v>
      </c>
      <c r="B29" s="69" t="s">
        <v>93</v>
      </c>
      <c r="C29" s="1"/>
      <c r="K29" s="104"/>
    </row>
    <row r="30" spans="1:14" x14ac:dyDescent="0.2">
      <c r="A30" s="58" t="s">
        <v>52</v>
      </c>
      <c r="B30" s="67" t="s">
        <v>417</v>
      </c>
      <c r="C30" s="67" t="s">
        <v>425</v>
      </c>
      <c r="D30" s="423"/>
      <c r="E30" s="423"/>
      <c r="F30" s="137"/>
      <c r="G30" s="422"/>
      <c r="H30" s="422"/>
      <c r="I30" s="422"/>
      <c r="J30" s="422"/>
      <c r="K30" s="102"/>
      <c r="M30" s="104">
        <f t="shared" ref="M30:M33" si="3">IF(F30=$F$7,10,IF(F30=$F$8,0,IF(F30=$F$9,"",IF(F30=$F$10,0))))</f>
        <v>0</v>
      </c>
    </row>
    <row r="31" spans="1:14" ht="25.5" x14ac:dyDescent="0.2">
      <c r="A31" s="58" t="s">
        <v>53</v>
      </c>
      <c r="B31" s="65" t="s">
        <v>91</v>
      </c>
      <c r="C31" s="70" t="s">
        <v>424</v>
      </c>
      <c r="D31" s="424"/>
      <c r="E31" s="423"/>
      <c r="F31" s="137"/>
      <c r="G31" s="422"/>
      <c r="H31" s="422"/>
      <c r="I31" s="422"/>
      <c r="J31" s="422"/>
      <c r="K31" s="102"/>
      <c r="M31" s="104">
        <f t="shared" si="3"/>
        <v>0</v>
      </c>
    </row>
    <row r="32" spans="1:14" x14ac:dyDescent="0.2">
      <c r="A32" s="58" t="s">
        <v>54</v>
      </c>
      <c r="B32" s="67" t="s">
        <v>92</v>
      </c>
      <c r="C32" s="62" t="s">
        <v>327</v>
      </c>
      <c r="D32" s="423"/>
      <c r="E32" s="423"/>
      <c r="F32" s="137"/>
      <c r="G32" s="422"/>
      <c r="H32" s="422"/>
      <c r="I32" s="422"/>
      <c r="J32" s="422"/>
      <c r="K32" s="102"/>
      <c r="M32" s="104">
        <f t="shared" si="3"/>
        <v>0</v>
      </c>
    </row>
    <row r="33" spans="1:13" x14ac:dyDescent="0.2">
      <c r="A33" s="58" t="s">
        <v>55</v>
      </c>
      <c r="B33" s="67" t="s">
        <v>423</v>
      </c>
      <c r="C33" s="72" t="s">
        <v>422</v>
      </c>
      <c r="D33" s="424"/>
      <c r="E33" s="423"/>
      <c r="F33" s="137"/>
      <c r="G33" s="422"/>
      <c r="H33" s="422"/>
      <c r="I33" s="422"/>
      <c r="J33" s="422"/>
      <c r="K33" s="102"/>
      <c r="M33" s="104">
        <f t="shared" si="3"/>
        <v>0</v>
      </c>
    </row>
    <row r="34" spans="1:13" ht="38.25" x14ac:dyDescent="0.2">
      <c r="A34" s="58" t="s">
        <v>56</v>
      </c>
      <c r="B34" s="67" t="s">
        <v>420</v>
      </c>
      <c r="C34" s="76" t="s">
        <v>421</v>
      </c>
      <c r="D34" s="423"/>
      <c r="E34" s="423"/>
      <c r="F34" s="137"/>
      <c r="G34" s="422"/>
      <c r="H34" s="422"/>
      <c r="I34" s="422"/>
      <c r="J34" s="422"/>
      <c r="K34" s="102"/>
      <c r="M34" s="104">
        <f>IF(F34=$F$8,10,IF(F34=$F$7,0,IF(F34=$F$9,"",IF(F34=$F$10,0))))</f>
        <v>0</v>
      </c>
    </row>
    <row r="35" spans="1:13" x14ac:dyDescent="0.2">
      <c r="A35" s="58" t="s">
        <v>57</v>
      </c>
      <c r="B35" s="67" t="s">
        <v>418</v>
      </c>
      <c r="C35" s="73" t="s">
        <v>419</v>
      </c>
      <c r="D35" s="423"/>
      <c r="E35" s="423"/>
      <c r="F35" s="137"/>
      <c r="G35" s="422"/>
      <c r="H35" s="422"/>
      <c r="I35" s="422"/>
      <c r="J35" s="422"/>
      <c r="K35" s="102"/>
      <c r="M35" s="104">
        <f t="shared" ref="M35" si="4">IF(F35=$F$7,10,IF(F35=$F$8,0,IF(F35=$F$9,"",IF(F35=$F$10,0))))</f>
        <v>0</v>
      </c>
    </row>
    <row r="36" spans="1:13" x14ac:dyDescent="0.2">
      <c r="B36" s="1"/>
      <c r="C36" s="1"/>
      <c r="K36" s="172"/>
      <c r="M36" s="113">
        <f>AVERAGE(M20:M22)</f>
        <v>0</v>
      </c>
    </row>
    <row r="37" spans="1:13" x14ac:dyDescent="0.2">
      <c r="K37" s="172"/>
      <c r="M37" s="113">
        <f>AVERAGE(M36,M28,M23,M18)</f>
        <v>0</v>
      </c>
    </row>
  </sheetData>
  <sheetProtection algorithmName="SHA-512" hashValue="7FoKh+bu0DTNwaeYaUuQrHDWg8TEOaz3DtFr4pSLx7MHgOjEKjbCdjNuF1LElZ4EIlb8IIZ8aoK032r9wGanuw==" saltValue="V4/U+MQE1wqOmit2SsTv4Q==" spinCount="100000" sheet="1" objects="1" scenarios="1"/>
  <mergeCells count="39">
    <mergeCell ref="D21:E21"/>
    <mergeCell ref="G21:J21"/>
    <mergeCell ref="D22:E22"/>
    <mergeCell ref="G22:J22"/>
    <mergeCell ref="D34:E34"/>
    <mergeCell ref="G34:J34"/>
    <mergeCell ref="D26:E26"/>
    <mergeCell ref="G26:J26"/>
    <mergeCell ref="D35:E35"/>
    <mergeCell ref="G35:J35"/>
    <mergeCell ref="D20:E20"/>
    <mergeCell ref="G20:J20"/>
    <mergeCell ref="D31:E31"/>
    <mergeCell ref="G31:J31"/>
    <mergeCell ref="D32:E32"/>
    <mergeCell ref="G32:J32"/>
    <mergeCell ref="D33:E33"/>
    <mergeCell ref="G33:J33"/>
    <mergeCell ref="D30:E30"/>
    <mergeCell ref="G30:J30"/>
    <mergeCell ref="D27:E27"/>
    <mergeCell ref="G27:J27"/>
    <mergeCell ref="D25:E25"/>
    <mergeCell ref="G25:J25"/>
    <mergeCell ref="G16:J16"/>
    <mergeCell ref="D17:E17"/>
    <mergeCell ref="G17:J17"/>
    <mergeCell ref="D16:E16"/>
    <mergeCell ref="D2:E2"/>
    <mergeCell ref="G2:J2"/>
    <mergeCell ref="D3:E3"/>
    <mergeCell ref="G4:J4"/>
    <mergeCell ref="D4:E4"/>
    <mergeCell ref="D15:E15"/>
    <mergeCell ref="G15:J15"/>
    <mergeCell ref="D13:E13"/>
    <mergeCell ref="D14:E14"/>
    <mergeCell ref="G14:J14"/>
    <mergeCell ref="G13:J13"/>
  </mergeCells>
  <conditionalFormatting sqref="F2 K2">
    <cfRule type="cellIs" dxfId="58" priority="10" stopIfTrue="1" operator="equal">
      <formula>1</formula>
    </cfRule>
    <cfRule type="cellIs" dxfId="57" priority="11" stopIfTrue="1" operator="equal">
      <formula>2</formula>
    </cfRule>
    <cfRule type="cellIs" dxfId="56" priority="12" stopIfTrue="1" operator="equal">
      <formula>3</formula>
    </cfRule>
  </conditionalFormatting>
  <conditionalFormatting sqref="K4:K5 K13">
    <cfRule type="cellIs" dxfId="55" priority="4" stopIfTrue="1" operator="between">
      <formula>7</formula>
      <formula>10</formula>
    </cfRule>
    <cfRule type="cellIs" dxfId="54" priority="5" stopIfTrue="1" operator="between">
      <formula>4</formula>
      <formula>6</formula>
    </cfRule>
    <cfRule type="cellIs" dxfId="53" priority="6" stopIfTrue="1" operator="between">
      <formula>1</formula>
      <formula>3</formula>
    </cfRule>
  </conditionalFormatting>
  <conditionalFormatting sqref="L6:L12">
    <cfRule type="cellIs" dxfId="52" priority="1" stopIfTrue="1" operator="between">
      <formula>7</formula>
      <formula>10</formula>
    </cfRule>
    <cfRule type="cellIs" dxfId="51" priority="2" stopIfTrue="1" operator="between">
      <formula>4</formula>
      <formula>6</formula>
    </cfRule>
    <cfRule type="cellIs" dxfId="50" priority="3" stopIfTrue="1" operator="between">
      <formula>1</formula>
      <formula>3</formula>
    </cfRule>
  </conditionalFormatting>
  <dataValidations count="2">
    <dataValidation type="list" allowBlank="1" showInputMessage="1" showErrorMessage="1" sqref="K14:K22 K25:K27 K30:K35" xr:uid="{00000000-0002-0000-0200-000000000000}">
      <formula1>$K$6:$K$12</formula1>
    </dataValidation>
    <dataValidation type="list" allowBlank="1" showInputMessage="1" showErrorMessage="1" sqref="F30:F35 F25:F27 F14:F22" xr:uid="{00000000-0002-0000-0200-000001000000}">
      <formula1>$F$7:$F$8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horizontalDpi="200" verticalDpi="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  <pageSetUpPr fitToPage="1"/>
  </sheetPr>
  <dimension ref="A1:N32"/>
  <sheetViews>
    <sheetView workbookViewId="0">
      <selection activeCell="O14" sqref="O14"/>
    </sheetView>
  </sheetViews>
  <sheetFormatPr baseColWidth="10" defaultRowHeight="12.75" x14ac:dyDescent="0.2"/>
  <cols>
    <col min="2" max="2" width="50.85546875" customWidth="1"/>
    <col min="3" max="3" width="58.5703125" customWidth="1"/>
    <col min="5" max="5" width="30" customWidth="1"/>
    <col min="13" max="14" width="11.42578125" hidden="1" customWidth="1"/>
  </cols>
  <sheetData>
    <row r="1" spans="1:13" ht="13.5" thickBot="1" x14ac:dyDescent="0.25"/>
    <row r="2" spans="1:13" ht="45" customHeight="1" x14ac:dyDescent="0.2">
      <c r="A2" s="14"/>
      <c r="B2" s="26"/>
      <c r="C2" s="27"/>
      <c r="D2" s="431" t="s">
        <v>283</v>
      </c>
      <c r="E2" s="432"/>
      <c r="F2" s="47" t="s">
        <v>34</v>
      </c>
      <c r="G2" s="426" t="s">
        <v>32</v>
      </c>
      <c r="H2" s="427"/>
      <c r="I2" s="427"/>
      <c r="J2" s="428"/>
      <c r="K2" s="39" t="s">
        <v>171</v>
      </c>
    </row>
    <row r="3" spans="1:13" ht="15.75" x14ac:dyDescent="0.2">
      <c r="A3" s="30"/>
      <c r="B3" s="46"/>
      <c r="C3" s="46"/>
      <c r="D3" s="437"/>
      <c r="E3" s="438"/>
      <c r="F3" s="46"/>
      <c r="G3" s="46"/>
      <c r="H3" s="46"/>
      <c r="I3" s="46"/>
      <c r="J3" s="46"/>
      <c r="K3" s="46"/>
    </row>
    <row r="4" spans="1:13" ht="15.75" x14ac:dyDescent="0.2">
      <c r="A4" s="25"/>
      <c r="B4" s="18" t="s">
        <v>113</v>
      </c>
      <c r="C4" s="45"/>
      <c r="D4" s="429"/>
      <c r="E4" s="429"/>
      <c r="F4" s="219" t="e">
        <f>((AVERAGE(M14:M22,M25:M31))*100)/10</f>
        <v>#DIV/0!</v>
      </c>
      <c r="G4" s="434"/>
      <c r="H4" s="435"/>
      <c r="I4" s="435"/>
      <c r="J4" s="436"/>
      <c r="K4" s="153" t="e">
        <f>(((AVERAGE(K14:K22,K25:K31))*100)/10)</f>
        <v>#DIV/0!</v>
      </c>
    </row>
    <row r="5" spans="1:13" ht="15.75" hidden="1" x14ac:dyDescent="0.2">
      <c r="A5" s="89"/>
      <c r="B5" s="75"/>
      <c r="C5" s="75"/>
      <c r="D5" s="75"/>
      <c r="E5" s="31"/>
      <c r="F5" s="31"/>
      <c r="G5" s="90"/>
      <c r="H5" s="91"/>
      <c r="I5" s="91"/>
      <c r="J5" s="91"/>
      <c r="K5" s="91"/>
      <c r="L5" s="92"/>
    </row>
    <row r="6" spans="1:13" ht="22.5" hidden="1" x14ac:dyDescent="0.2">
      <c r="A6" s="89"/>
      <c r="B6" s="75"/>
      <c r="C6" s="75"/>
      <c r="D6" s="75"/>
      <c r="E6" s="31"/>
      <c r="G6" s="90"/>
      <c r="H6" s="91"/>
      <c r="I6" s="91"/>
      <c r="J6" s="91"/>
      <c r="K6" s="100">
        <v>10</v>
      </c>
      <c r="L6" s="92"/>
      <c r="M6" s="131" t="s">
        <v>194</v>
      </c>
    </row>
    <row r="7" spans="1:13" ht="15.75" hidden="1" x14ac:dyDescent="0.2">
      <c r="A7" s="89"/>
      <c r="B7" s="75"/>
      <c r="C7" s="75"/>
      <c r="D7" s="75"/>
      <c r="E7" s="31"/>
      <c r="F7" s="90" t="s">
        <v>184</v>
      </c>
      <c r="G7" s="90"/>
      <c r="H7" s="91"/>
      <c r="I7" s="91"/>
      <c r="J7" s="91"/>
      <c r="K7" s="100">
        <v>8</v>
      </c>
      <c r="L7" s="92"/>
    </row>
    <row r="8" spans="1:13" ht="15.75" hidden="1" x14ac:dyDescent="0.2">
      <c r="A8" s="89"/>
      <c r="B8" s="75"/>
      <c r="C8" s="75"/>
      <c r="D8" s="75"/>
      <c r="E8" s="31"/>
      <c r="F8" s="90" t="s">
        <v>185</v>
      </c>
      <c r="G8" s="90"/>
      <c r="H8" s="91"/>
      <c r="I8" s="91"/>
      <c r="J8" s="91"/>
      <c r="K8" s="100">
        <v>6</v>
      </c>
      <c r="L8" s="92"/>
    </row>
    <row r="9" spans="1:13" ht="15.75" hidden="1" x14ac:dyDescent="0.2">
      <c r="A9" s="89"/>
      <c r="B9" s="75"/>
      <c r="C9" s="75"/>
      <c r="D9" s="75"/>
      <c r="E9" s="31"/>
      <c r="F9" s="90"/>
      <c r="G9" s="90"/>
      <c r="H9" s="91"/>
      <c r="I9" s="91"/>
      <c r="J9" s="91"/>
      <c r="K9" s="100">
        <v>4</v>
      </c>
      <c r="L9" s="92"/>
    </row>
    <row r="10" spans="1:13" ht="15.75" hidden="1" x14ac:dyDescent="0.2">
      <c r="A10" s="89"/>
      <c r="B10" s="75"/>
      <c r="C10" s="75"/>
      <c r="D10" s="75"/>
      <c r="E10" s="31"/>
      <c r="G10" s="90"/>
      <c r="H10" s="91"/>
      <c r="I10" s="91"/>
      <c r="J10" s="91"/>
      <c r="K10" s="100">
        <v>0</v>
      </c>
      <c r="L10" s="92"/>
    </row>
    <row r="11" spans="1:13" ht="15.75" hidden="1" x14ac:dyDescent="0.2">
      <c r="A11" s="89"/>
      <c r="B11" s="75"/>
      <c r="C11" s="75"/>
      <c r="D11" s="31"/>
      <c r="E11" s="31"/>
      <c r="F11" s="90"/>
      <c r="G11" s="91"/>
      <c r="H11" s="91"/>
      <c r="I11" s="91"/>
      <c r="J11" s="91"/>
      <c r="K11" s="101" t="s">
        <v>182</v>
      </c>
    </row>
    <row r="12" spans="1:13" ht="21.75" hidden="1" customHeight="1" x14ac:dyDescent="0.2">
      <c r="A12" s="89"/>
      <c r="B12" s="75"/>
      <c r="C12" s="75"/>
      <c r="D12" s="31"/>
      <c r="E12" s="31"/>
      <c r="F12" s="90"/>
      <c r="G12" s="91"/>
      <c r="H12" s="91"/>
      <c r="I12" s="91"/>
      <c r="J12" s="91"/>
      <c r="K12" s="92"/>
    </row>
    <row r="13" spans="1:13" ht="15.75" x14ac:dyDescent="0.2">
      <c r="A13" s="56">
        <v>1</v>
      </c>
      <c r="B13" s="49" t="s">
        <v>245</v>
      </c>
      <c r="C13" s="75"/>
      <c r="D13" s="433"/>
      <c r="E13" s="433"/>
      <c r="F13" s="60"/>
      <c r="G13" s="439"/>
      <c r="H13" s="439"/>
      <c r="I13" s="439"/>
      <c r="J13" s="439"/>
      <c r="K13" s="61"/>
    </row>
    <row r="14" spans="1:13" x14ac:dyDescent="0.2">
      <c r="A14" s="57" t="s">
        <v>36</v>
      </c>
      <c r="B14" s="65" t="s">
        <v>428</v>
      </c>
      <c r="C14" s="148" t="s">
        <v>429</v>
      </c>
      <c r="D14" s="430"/>
      <c r="E14" s="424"/>
      <c r="F14" s="137"/>
      <c r="G14" s="434"/>
      <c r="H14" s="435"/>
      <c r="I14" s="435"/>
      <c r="J14" s="436"/>
      <c r="K14" s="151"/>
      <c r="M14" s="104" t="str">
        <f t="shared" ref="M14:M22" si="0">IF(F14=$F$7,10,IF(F14=$F$8,0,IF(F14=$F$9,"",IF(F14=$F$10,0))))</f>
        <v/>
      </c>
    </row>
    <row r="15" spans="1:13" x14ac:dyDescent="0.2">
      <c r="A15" s="57" t="s">
        <v>37</v>
      </c>
      <c r="B15" s="158" t="s">
        <v>430</v>
      </c>
      <c r="C15" s="156" t="s">
        <v>431</v>
      </c>
      <c r="D15" s="430"/>
      <c r="E15" s="424"/>
      <c r="F15" s="137"/>
      <c r="G15" s="434"/>
      <c r="H15" s="435"/>
      <c r="I15" s="435"/>
      <c r="J15" s="436"/>
      <c r="K15" s="151"/>
      <c r="M15" s="104" t="str">
        <f t="shared" si="0"/>
        <v/>
      </c>
    </row>
    <row r="16" spans="1:13" ht="25.5" x14ac:dyDescent="0.2">
      <c r="A16" s="57" t="s">
        <v>38</v>
      </c>
      <c r="B16" s="67" t="s">
        <v>328</v>
      </c>
      <c r="C16" s="156" t="s">
        <v>432</v>
      </c>
      <c r="D16" s="423"/>
      <c r="E16" s="423"/>
      <c r="F16" s="137"/>
      <c r="G16" s="425"/>
      <c r="H16" s="422"/>
      <c r="I16" s="422"/>
      <c r="J16" s="422"/>
      <c r="K16" s="151"/>
      <c r="M16" s="104" t="str">
        <f t="shared" si="0"/>
        <v/>
      </c>
    </row>
    <row r="17" spans="1:13" x14ac:dyDescent="0.2">
      <c r="A17" s="57" t="s">
        <v>39</v>
      </c>
      <c r="B17" s="65" t="s">
        <v>433</v>
      </c>
      <c r="C17" s="150" t="s">
        <v>434</v>
      </c>
      <c r="D17" s="423"/>
      <c r="E17" s="423"/>
      <c r="F17" s="137"/>
      <c r="G17" s="425"/>
      <c r="H17" s="422"/>
      <c r="I17" s="422"/>
      <c r="J17" s="422"/>
      <c r="K17" s="151"/>
      <c r="M17" s="104"/>
    </row>
    <row r="18" spans="1:13" x14ac:dyDescent="0.2">
      <c r="A18" s="57" t="s">
        <v>40</v>
      </c>
      <c r="B18" s="67" t="s">
        <v>435</v>
      </c>
      <c r="C18" s="157" t="s">
        <v>436</v>
      </c>
      <c r="D18" s="423"/>
      <c r="E18" s="423"/>
      <c r="F18" s="137"/>
      <c r="G18" s="422"/>
      <c r="H18" s="422"/>
      <c r="I18" s="422"/>
      <c r="J18" s="422"/>
      <c r="K18" s="151"/>
      <c r="M18" s="104" t="str">
        <f t="shared" si="0"/>
        <v/>
      </c>
    </row>
    <row r="19" spans="1:13" x14ac:dyDescent="0.2">
      <c r="A19" s="57" t="s">
        <v>41</v>
      </c>
      <c r="B19" s="67" t="s">
        <v>437</v>
      </c>
      <c r="C19" s="150" t="s">
        <v>438</v>
      </c>
      <c r="D19" s="424"/>
      <c r="E19" s="423"/>
      <c r="F19" s="137"/>
      <c r="G19" s="422"/>
      <c r="H19" s="422"/>
      <c r="I19" s="422"/>
      <c r="J19" s="422"/>
      <c r="K19" s="151"/>
      <c r="M19" s="104" t="str">
        <f t="shared" si="0"/>
        <v/>
      </c>
    </row>
    <row r="20" spans="1:13" ht="25.5" x14ac:dyDescent="0.2">
      <c r="A20" s="57" t="s">
        <v>42</v>
      </c>
      <c r="B20" s="67" t="s">
        <v>439</v>
      </c>
      <c r="C20" s="210" t="s">
        <v>440</v>
      </c>
      <c r="D20" s="423"/>
      <c r="E20" s="423"/>
      <c r="F20" s="137"/>
      <c r="G20" s="422"/>
      <c r="H20" s="422"/>
      <c r="I20" s="422"/>
      <c r="J20" s="422"/>
      <c r="K20" s="151"/>
      <c r="M20" s="104" t="str">
        <f t="shared" si="0"/>
        <v/>
      </c>
    </row>
    <row r="21" spans="1:13" ht="25.5" x14ac:dyDescent="0.2">
      <c r="A21" s="57" t="s">
        <v>329</v>
      </c>
      <c r="B21" s="67" t="s">
        <v>441</v>
      </c>
      <c r="C21" s="210" t="s">
        <v>442</v>
      </c>
      <c r="D21" s="423"/>
      <c r="E21" s="423"/>
      <c r="F21" s="137"/>
      <c r="G21" s="422"/>
      <c r="H21" s="422"/>
      <c r="I21" s="422"/>
      <c r="J21" s="422"/>
      <c r="K21" s="151"/>
      <c r="M21" s="104" t="str">
        <f t="shared" si="0"/>
        <v/>
      </c>
    </row>
    <row r="22" spans="1:13" x14ac:dyDescent="0.2">
      <c r="A22" s="57" t="s">
        <v>329</v>
      </c>
      <c r="B22" s="67" t="s">
        <v>443</v>
      </c>
      <c r="C22" s="67" t="s">
        <v>444</v>
      </c>
      <c r="D22" s="423"/>
      <c r="E22" s="423"/>
      <c r="F22" s="137"/>
      <c r="G22" s="422"/>
      <c r="H22" s="422"/>
      <c r="I22" s="422"/>
      <c r="J22" s="422"/>
      <c r="K22" s="151"/>
      <c r="M22" s="104" t="str">
        <f t="shared" si="0"/>
        <v/>
      </c>
    </row>
    <row r="23" spans="1:13" x14ac:dyDescent="0.2">
      <c r="B23" s="1"/>
      <c r="C23" s="1"/>
      <c r="K23" s="173"/>
      <c r="M23" s="113" t="e">
        <f>AVERAGE(M14:M22)</f>
        <v>#DIV/0!</v>
      </c>
    </row>
    <row r="24" spans="1:13" x14ac:dyDescent="0.2">
      <c r="A24" s="56">
        <v>2</v>
      </c>
      <c r="B24" s="68" t="s">
        <v>246</v>
      </c>
      <c r="C24" s="1"/>
      <c r="M24" s="104"/>
    </row>
    <row r="25" spans="1:13" ht="25.5" x14ac:dyDescent="0.2">
      <c r="A25" s="58" t="s">
        <v>46</v>
      </c>
      <c r="B25" s="67" t="s">
        <v>445</v>
      </c>
      <c r="C25" s="67" t="s">
        <v>446</v>
      </c>
      <c r="D25" s="424"/>
      <c r="E25" s="423"/>
      <c r="F25" s="137"/>
      <c r="G25" s="422"/>
      <c r="H25" s="422"/>
      <c r="I25" s="422"/>
      <c r="J25" s="422"/>
      <c r="K25" s="151"/>
      <c r="M25" s="104" t="str">
        <f t="shared" ref="M25:M31" si="1">IF(F25=$F$7,10,IF(F25=$F$8,0,IF(F25=$F$9,"",IF(F25=$F$10,0))))</f>
        <v/>
      </c>
    </row>
    <row r="26" spans="1:13" ht="25.5" x14ac:dyDescent="0.2">
      <c r="A26" s="58" t="s">
        <v>47</v>
      </c>
      <c r="B26" s="67" t="s">
        <v>448</v>
      </c>
      <c r="C26" s="150" t="s">
        <v>447</v>
      </c>
      <c r="D26" s="424"/>
      <c r="E26" s="423"/>
      <c r="F26" s="137"/>
      <c r="G26" s="422"/>
      <c r="H26" s="422"/>
      <c r="I26" s="422"/>
      <c r="J26" s="422"/>
      <c r="K26" s="151"/>
      <c r="M26" s="104" t="str">
        <f t="shared" si="1"/>
        <v/>
      </c>
    </row>
    <row r="27" spans="1:13" x14ac:dyDescent="0.2">
      <c r="A27" s="58" t="s">
        <v>48</v>
      </c>
      <c r="B27" s="65" t="s">
        <v>449</v>
      </c>
      <c r="C27" s="148" t="s">
        <v>450</v>
      </c>
      <c r="D27" s="424"/>
      <c r="E27" s="423"/>
      <c r="F27" s="137"/>
      <c r="G27" s="422"/>
      <c r="H27" s="422"/>
      <c r="I27" s="422"/>
      <c r="J27" s="422"/>
      <c r="K27" s="151"/>
      <c r="M27" s="104" t="str">
        <f t="shared" si="1"/>
        <v/>
      </c>
    </row>
    <row r="28" spans="1:13" x14ac:dyDescent="0.2">
      <c r="A28" s="58" t="s">
        <v>49</v>
      </c>
      <c r="B28" s="65" t="s">
        <v>61</v>
      </c>
      <c r="C28" s="148" t="s">
        <v>45</v>
      </c>
      <c r="D28" s="424"/>
      <c r="E28" s="423"/>
      <c r="F28" s="137"/>
      <c r="G28" s="422"/>
      <c r="H28" s="422"/>
      <c r="I28" s="422"/>
      <c r="J28" s="422"/>
      <c r="K28" s="151"/>
      <c r="M28" s="104" t="str">
        <f t="shared" si="1"/>
        <v/>
      </c>
    </row>
    <row r="29" spans="1:13" x14ac:dyDescent="0.2">
      <c r="A29" s="58" t="s">
        <v>50</v>
      </c>
      <c r="B29" s="65" t="s">
        <v>336</v>
      </c>
      <c r="C29" s="148" t="s">
        <v>337</v>
      </c>
      <c r="D29" s="424"/>
      <c r="E29" s="423"/>
      <c r="F29" s="137"/>
      <c r="G29" s="422"/>
      <c r="H29" s="422"/>
      <c r="I29" s="422"/>
      <c r="J29" s="422"/>
      <c r="K29" s="151"/>
      <c r="M29" s="104" t="str">
        <f t="shared" si="1"/>
        <v/>
      </c>
    </row>
    <row r="30" spans="1:13" ht="25.5" x14ac:dyDescent="0.2">
      <c r="A30" s="58" t="s">
        <v>51</v>
      </c>
      <c r="B30" s="65" t="s">
        <v>364</v>
      </c>
      <c r="C30" s="65" t="s">
        <v>365</v>
      </c>
      <c r="D30" s="424"/>
      <c r="E30" s="423"/>
      <c r="F30" s="137"/>
      <c r="G30" s="422"/>
      <c r="H30" s="422"/>
      <c r="I30" s="422"/>
      <c r="J30" s="422"/>
      <c r="K30" s="151"/>
      <c r="M30" s="104" t="str">
        <f t="shared" si="1"/>
        <v/>
      </c>
    </row>
    <row r="31" spans="1:13" ht="38.25" x14ac:dyDescent="0.2">
      <c r="A31" s="58" t="s">
        <v>350</v>
      </c>
      <c r="B31" s="67" t="s">
        <v>451</v>
      </c>
      <c r="C31" s="159" t="s">
        <v>452</v>
      </c>
      <c r="D31" s="424"/>
      <c r="E31" s="423"/>
      <c r="F31" s="137"/>
      <c r="G31" s="422"/>
      <c r="H31" s="422"/>
      <c r="I31" s="422"/>
      <c r="J31" s="422"/>
      <c r="K31" s="151"/>
      <c r="M31" s="104" t="str">
        <f t="shared" si="1"/>
        <v/>
      </c>
    </row>
    <row r="32" spans="1:13" x14ac:dyDescent="0.2">
      <c r="K32" s="173"/>
      <c r="M32" s="113" t="e">
        <f>AVERAGE(M25:M31)</f>
        <v>#DIV/0!</v>
      </c>
    </row>
  </sheetData>
  <sheetProtection algorithmName="SHA-512" hashValue="xvYxnuuqXk+fLonEqViwgk0+n4iPyupAGRbLTP1x8WZ3RRkMHVfHY4Gy/i/2w20p3WOTONKXzMpCVJ+fQ9Dd4w==" saltValue="VmC2bw6Y0Wu4mcoh8Ip1Bw==" spinCount="100000" sheet="1" objects="1" scenarios="1"/>
  <mergeCells count="39">
    <mergeCell ref="D16:E16"/>
    <mergeCell ref="D15:E15"/>
    <mergeCell ref="G14:J14"/>
    <mergeCell ref="D4:E4"/>
    <mergeCell ref="D21:E21"/>
    <mergeCell ref="G21:J21"/>
    <mergeCell ref="D17:E17"/>
    <mergeCell ref="G17:J17"/>
    <mergeCell ref="G16:J16"/>
    <mergeCell ref="D18:E18"/>
    <mergeCell ref="G18:J18"/>
    <mergeCell ref="D19:E19"/>
    <mergeCell ref="G19:J19"/>
    <mergeCell ref="D20:E20"/>
    <mergeCell ref="G20:J20"/>
    <mergeCell ref="D3:E3"/>
    <mergeCell ref="D2:E2"/>
    <mergeCell ref="G2:J2"/>
    <mergeCell ref="G15:J15"/>
    <mergeCell ref="G4:J4"/>
    <mergeCell ref="G13:J13"/>
    <mergeCell ref="D13:E13"/>
    <mergeCell ref="D14:E14"/>
    <mergeCell ref="D27:E27"/>
    <mergeCell ref="G27:J27"/>
    <mergeCell ref="D31:E31"/>
    <mergeCell ref="G31:J31"/>
    <mergeCell ref="D22:E22"/>
    <mergeCell ref="G22:J22"/>
    <mergeCell ref="D25:E25"/>
    <mergeCell ref="G25:J25"/>
    <mergeCell ref="D26:E26"/>
    <mergeCell ref="G26:J26"/>
    <mergeCell ref="D29:E29"/>
    <mergeCell ref="G29:J29"/>
    <mergeCell ref="D28:E28"/>
    <mergeCell ref="D30:E30"/>
    <mergeCell ref="G28:J28"/>
    <mergeCell ref="G30:J30"/>
  </mergeCells>
  <conditionalFormatting sqref="F2 K2">
    <cfRule type="cellIs" dxfId="49" priority="10" stopIfTrue="1" operator="equal">
      <formula>1</formula>
    </cfRule>
    <cfRule type="cellIs" dxfId="48" priority="11" stopIfTrue="1" operator="equal">
      <formula>2</formula>
    </cfRule>
    <cfRule type="cellIs" dxfId="47" priority="12" stopIfTrue="1" operator="equal">
      <formula>3</formula>
    </cfRule>
  </conditionalFormatting>
  <conditionalFormatting sqref="K4 K12:K13">
    <cfRule type="cellIs" dxfId="46" priority="7" stopIfTrue="1" operator="between">
      <formula>7</formula>
      <formula>10</formula>
    </cfRule>
    <cfRule type="cellIs" dxfId="45" priority="8" stopIfTrue="1" operator="between">
      <formula>4</formula>
      <formula>6</formula>
    </cfRule>
    <cfRule type="cellIs" dxfId="44" priority="9" stopIfTrue="1" operator="between">
      <formula>1</formula>
      <formula>3</formula>
    </cfRule>
  </conditionalFormatting>
  <conditionalFormatting sqref="L5:L10">
    <cfRule type="cellIs" dxfId="43" priority="1" stopIfTrue="1" operator="between">
      <formula>7</formula>
      <formula>10</formula>
    </cfRule>
    <cfRule type="cellIs" dxfId="42" priority="2" stopIfTrue="1" operator="between">
      <formula>4</formula>
      <formula>6</formula>
    </cfRule>
    <cfRule type="cellIs" dxfId="41" priority="3" stopIfTrue="1" operator="between">
      <formula>1</formula>
      <formula>3</formula>
    </cfRule>
  </conditionalFormatting>
  <dataValidations count="3">
    <dataValidation type="list" allowBlank="1" showInputMessage="1" showErrorMessage="1" sqref="F25:F31" xr:uid="{00000000-0002-0000-0600-000000000000}">
      <formula1>$F$7:$F$9</formula1>
    </dataValidation>
    <dataValidation type="list" allowBlank="1" showInputMessage="1" showErrorMessage="1" sqref="K14:K22 K25:K31" xr:uid="{00000000-0002-0000-0600-000001000000}">
      <formula1>$K$6:$K$12</formula1>
    </dataValidation>
    <dataValidation type="list" allowBlank="1" showInputMessage="1" showErrorMessage="1" sqref="F14:F22" xr:uid="{822C85C9-9474-4BB4-BC00-B726996ADFCA}">
      <formula1>$F$7:$F$8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33"/>
    <pageSetUpPr fitToPage="1"/>
  </sheetPr>
  <dimension ref="A1:N33"/>
  <sheetViews>
    <sheetView showGridLines="0" zoomScaleNormal="100" workbookViewId="0">
      <selection activeCell="F4" sqref="F4"/>
    </sheetView>
  </sheetViews>
  <sheetFormatPr baseColWidth="10" defaultRowHeight="12.75" x14ac:dyDescent="0.2"/>
  <cols>
    <col min="2" max="2" width="50.85546875" customWidth="1"/>
    <col min="3" max="3" width="58.5703125" customWidth="1"/>
    <col min="5" max="5" width="30" customWidth="1"/>
    <col min="13" max="13" width="11.42578125" hidden="1" customWidth="1"/>
    <col min="14" max="14" width="11.42578125" customWidth="1"/>
  </cols>
  <sheetData>
    <row r="1" spans="1:14" ht="13.5" thickBot="1" x14ac:dyDescent="0.25"/>
    <row r="2" spans="1:14" ht="45" customHeight="1" x14ac:dyDescent="0.2">
      <c r="A2" s="14"/>
      <c r="B2" s="26"/>
      <c r="C2" s="27"/>
      <c r="D2" s="431" t="s">
        <v>283</v>
      </c>
      <c r="E2" s="432"/>
      <c r="F2" s="47" t="s">
        <v>34</v>
      </c>
      <c r="G2" s="426" t="s">
        <v>32</v>
      </c>
      <c r="H2" s="427"/>
      <c r="I2" s="427"/>
      <c r="J2" s="428"/>
      <c r="K2" s="39" t="s">
        <v>171</v>
      </c>
    </row>
    <row r="3" spans="1:14" ht="15.75" x14ac:dyDescent="0.2">
      <c r="A3" s="30"/>
      <c r="B3" s="46"/>
      <c r="C3" s="46"/>
      <c r="D3" s="437"/>
      <c r="E3" s="438"/>
      <c r="F3" s="46"/>
      <c r="G3" s="46"/>
      <c r="H3" s="46"/>
      <c r="I3" s="46"/>
      <c r="J3" s="46"/>
      <c r="K3" s="46"/>
    </row>
    <row r="4" spans="1:14" ht="15.75" x14ac:dyDescent="0.2">
      <c r="A4" s="25"/>
      <c r="B4" s="18" t="s">
        <v>331</v>
      </c>
      <c r="C4" s="45"/>
      <c r="D4" s="429"/>
      <c r="E4" s="429"/>
      <c r="F4" s="219">
        <f>(100*(AVERAGE(M14:M24,M27:M32)/10))</f>
        <v>0</v>
      </c>
      <c r="G4" s="434"/>
      <c r="H4" s="435"/>
      <c r="I4" s="435"/>
      <c r="J4" s="436"/>
      <c r="K4" s="128" t="e">
        <f>((AVERAGE(K14:K24,K27:K32))*100)/10</f>
        <v>#DIV/0!</v>
      </c>
      <c r="M4" s="110"/>
      <c r="N4" s="110"/>
    </row>
    <row r="5" spans="1:14" ht="15.75" hidden="1" x14ac:dyDescent="0.2">
      <c r="A5" s="50"/>
      <c r="B5" s="51"/>
      <c r="C5" s="51"/>
      <c r="D5" s="52"/>
      <c r="E5" s="52"/>
      <c r="F5" s="53"/>
      <c r="G5" s="54"/>
      <c r="H5" s="54"/>
      <c r="I5" s="54"/>
      <c r="J5" s="54"/>
      <c r="K5" s="55"/>
    </row>
    <row r="6" spans="1:14" ht="22.5" hidden="1" x14ac:dyDescent="0.2">
      <c r="A6" s="89"/>
      <c r="B6" s="75"/>
      <c r="C6" s="75"/>
      <c r="D6" s="31"/>
      <c r="E6" s="31"/>
      <c r="G6" s="91"/>
      <c r="H6" s="91"/>
      <c r="I6" s="91"/>
      <c r="J6" s="91"/>
      <c r="K6" s="100">
        <v>10</v>
      </c>
      <c r="M6" s="131" t="s">
        <v>194</v>
      </c>
    </row>
    <row r="7" spans="1:14" ht="15.75" hidden="1" x14ac:dyDescent="0.2">
      <c r="A7" s="89"/>
      <c r="B7" s="75"/>
      <c r="C7" s="75"/>
      <c r="D7" s="31"/>
      <c r="E7" s="31"/>
      <c r="F7" s="90" t="s">
        <v>184</v>
      </c>
      <c r="G7" s="91"/>
      <c r="H7" s="91"/>
      <c r="I7" s="91"/>
      <c r="J7" s="91"/>
      <c r="K7" s="100">
        <v>8</v>
      </c>
    </row>
    <row r="8" spans="1:14" ht="15.75" hidden="1" x14ac:dyDescent="0.2">
      <c r="A8" s="89"/>
      <c r="B8" s="75"/>
      <c r="C8" s="75"/>
      <c r="D8" s="31"/>
      <c r="E8" s="31"/>
      <c r="F8" s="90" t="s">
        <v>185</v>
      </c>
      <c r="G8" s="91"/>
      <c r="H8" s="91"/>
      <c r="I8" s="91"/>
      <c r="J8" s="91"/>
      <c r="K8" s="100">
        <v>6</v>
      </c>
    </row>
    <row r="9" spans="1:14" ht="15.75" hidden="1" x14ac:dyDescent="0.2">
      <c r="A9" s="89"/>
      <c r="B9" s="75"/>
      <c r="C9" s="75"/>
      <c r="D9" s="31"/>
      <c r="E9" s="31"/>
      <c r="F9" s="90" t="s">
        <v>186</v>
      </c>
      <c r="G9" s="91"/>
      <c r="H9" s="91"/>
      <c r="I9" s="91"/>
      <c r="J9" s="91"/>
      <c r="K9" s="100">
        <v>4</v>
      </c>
    </row>
    <row r="10" spans="1:14" ht="15.75" hidden="1" x14ac:dyDescent="0.2">
      <c r="A10" s="89"/>
      <c r="B10" s="75"/>
      <c r="C10" s="75"/>
      <c r="D10" s="31"/>
      <c r="E10" s="31"/>
      <c r="F10" s="90"/>
      <c r="G10" s="91"/>
      <c r="H10" s="91"/>
      <c r="I10" s="91"/>
      <c r="J10" s="91"/>
      <c r="K10" s="100">
        <v>0</v>
      </c>
    </row>
    <row r="11" spans="1:14" ht="15.75" hidden="1" x14ac:dyDescent="0.2">
      <c r="A11" s="89"/>
      <c r="B11" s="75"/>
      <c r="C11" s="75"/>
      <c r="D11" s="31"/>
      <c r="E11" s="31"/>
      <c r="F11" s="90"/>
      <c r="G11" s="91"/>
      <c r="H11" s="91"/>
      <c r="I11" s="91"/>
      <c r="J11" s="91"/>
      <c r="K11" s="101" t="s">
        <v>182</v>
      </c>
      <c r="N11" s="114"/>
    </row>
    <row r="12" spans="1:14" ht="15.75" hidden="1" x14ac:dyDescent="0.2">
      <c r="A12" s="89"/>
      <c r="B12" s="75"/>
      <c r="C12" s="75"/>
      <c r="D12" s="31"/>
      <c r="E12" s="31"/>
      <c r="F12" s="90"/>
      <c r="G12" s="91"/>
      <c r="H12" s="91"/>
      <c r="I12" s="91"/>
      <c r="J12" s="91"/>
      <c r="K12" s="92"/>
    </row>
    <row r="13" spans="1:14" ht="21" customHeight="1" x14ac:dyDescent="0.2">
      <c r="A13" s="56">
        <v>1</v>
      </c>
      <c r="B13" s="49" t="s">
        <v>43</v>
      </c>
      <c r="C13" s="48"/>
      <c r="D13" s="433"/>
      <c r="E13" s="433"/>
      <c r="F13" s="60"/>
      <c r="G13" s="439"/>
      <c r="H13" s="439"/>
      <c r="I13" s="439"/>
      <c r="J13" s="439"/>
      <c r="K13" s="61"/>
    </row>
    <row r="14" spans="1:14" ht="25.5" customHeight="1" x14ac:dyDescent="0.2">
      <c r="A14" s="57" t="s">
        <v>35</v>
      </c>
      <c r="B14" s="16" t="s">
        <v>411</v>
      </c>
      <c r="C14" s="15" t="s">
        <v>453</v>
      </c>
      <c r="D14" s="423"/>
      <c r="E14" s="423"/>
      <c r="F14" s="137"/>
      <c r="G14" s="422"/>
      <c r="H14" s="422"/>
      <c r="I14" s="422"/>
      <c r="J14" s="422"/>
      <c r="K14" s="102"/>
      <c r="M14" s="104">
        <f t="shared" ref="M14:M32" si="0">IF(F14=$F$7,10,IF(F14=$F$8,0,IF(F14=$F$9,"",IF(F14=$F$10,0))))</f>
        <v>0</v>
      </c>
    </row>
    <row r="15" spans="1:14" x14ac:dyDescent="0.2">
      <c r="A15" s="57" t="s">
        <v>36</v>
      </c>
      <c r="B15" s="16" t="s">
        <v>332</v>
      </c>
      <c r="C15" s="15" t="s">
        <v>333</v>
      </c>
      <c r="D15" s="423"/>
      <c r="E15" s="423"/>
      <c r="F15" s="137"/>
      <c r="G15" s="422"/>
      <c r="H15" s="422"/>
      <c r="I15" s="422"/>
      <c r="J15" s="422"/>
      <c r="K15" s="102"/>
      <c r="M15" s="104">
        <f t="shared" si="0"/>
        <v>0</v>
      </c>
    </row>
    <row r="16" spans="1:14" x14ac:dyDescent="0.2">
      <c r="A16" s="57" t="s">
        <v>37</v>
      </c>
      <c r="B16" s="16" t="s">
        <v>63</v>
      </c>
      <c r="C16" s="16" t="s">
        <v>58</v>
      </c>
      <c r="D16" s="423"/>
      <c r="E16" s="423"/>
      <c r="F16" s="137"/>
      <c r="G16" s="422"/>
      <c r="H16" s="422"/>
      <c r="I16" s="422"/>
      <c r="J16" s="422"/>
      <c r="K16" s="102"/>
      <c r="M16" s="104">
        <f t="shared" si="0"/>
        <v>0</v>
      </c>
    </row>
    <row r="17" spans="1:13" x14ac:dyDescent="0.2">
      <c r="A17" s="57" t="s">
        <v>38</v>
      </c>
      <c r="B17" s="16" t="s">
        <v>64</v>
      </c>
      <c r="C17" s="15" t="s">
        <v>59</v>
      </c>
      <c r="D17" s="423"/>
      <c r="E17" s="423"/>
      <c r="F17" s="137"/>
      <c r="G17" s="422"/>
      <c r="H17" s="422"/>
      <c r="I17" s="422"/>
      <c r="J17" s="422"/>
      <c r="K17" s="102"/>
      <c r="M17" s="104">
        <f t="shared" si="0"/>
        <v>0</v>
      </c>
    </row>
    <row r="18" spans="1:13" ht="25.5" x14ac:dyDescent="0.2">
      <c r="A18" s="57" t="s">
        <v>39</v>
      </c>
      <c r="B18" s="16" t="s">
        <v>454</v>
      </c>
      <c r="C18" s="62" t="s">
        <v>334</v>
      </c>
      <c r="D18" s="424"/>
      <c r="E18" s="423"/>
      <c r="F18" s="137"/>
      <c r="G18" s="422"/>
      <c r="H18" s="422"/>
      <c r="I18" s="422"/>
      <c r="J18" s="422"/>
      <c r="K18" s="102"/>
      <c r="M18" s="104">
        <f t="shared" si="0"/>
        <v>0</v>
      </c>
    </row>
    <row r="19" spans="1:13" ht="25.5" x14ac:dyDescent="0.2">
      <c r="A19" s="57" t="s">
        <v>40</v>
      </c>
      <c r="B19" s="16" t="s">
        <v>65</v>
      </c>
      <c r="C19" s="62" t="s">
        <v>66</v>
      </c>
      <c r="D19" s="423"/>
      <c r="E19" s="423"/>
      <c r="F19" s="137"/>
      <c r="G19" s="422"/>
      <c r="H19" s="422"/>
      <c r="I19" s="422"/>
      <c r="J19" s="422"/>
      <c r="K19" s="102"/>
      <c r="M19" s="104">
        <f t="shared" si="0"/>
        <v>0</v>
      </c>
    </row>
    <row r="20" spans="1:13" ht="15" customHeight="1" x14ac:dyDescent="0.2">
      <c r="A20" s="57" t="s">
        <v>41</v>
      </c>
      <c r="B20" s="16" t="s">
        <v>338</v>
      </c>
      <c r="C20" s="74" t="s">
        <v>67</v>
      </c>
      <c r="D20" s="424"/>
      <c r="E20" s="423"/>
      <c r="F20" s="137"/>
      <c r="G20" s="422"/>
      <c r="H20" s="422"/>
      <c r="I20" s="422"/>
      <c r="J20" s="422"/>
      <c r="K20" s="102"/>
      <c r="M20" s="104">
        <f t="shared" si="0"/>
        <v>0</v>
      </c>
    </row>
    <row r="21" spans="1:13" ht="25.5" x14ac:dyDescent="0.2">
      <c r="A21" s="57" t="s">
        <v>42</v>
      </c>
      <c r="B21" s="16" t="s">
        <v>339</v>
      </c>
      <c r="C21" s="16" t="s">
        <v>455</v>
      </c>
      <c r="D21" s="424"/>
      <c r="E21" s="423"/>
      <c r="F21" s="137"/>
      <c r="G21" s="422"/>
      <c r="H21" s="422"/>
      <c r="I21" s="422"/>
      <c r="J21" s="422"/>
      <c r="K21" s="102"/>
      <c r="M21" s="104">
        <f t="shared" si="0"/>
        <v>0</v>
      </c>
    </row>
    <row r="22" spans="1:13" x14ac:dyDescent="0.2">
      <c r="A22" s="57" t="s">
        <v>329</v>
      </c>
      <c r="B22" s="16" t="s">
        <v>366</v>
      </c>
      <c r="C22" s="16" t="s">
        <v>68</v>
      </c>
      <c r="D22" s="424"/>
      <c r="E22" s="423"/>
      <c r="F22" s="137"/>
      <c r="G22" s="422"/>
      <c r="H22" s="422"/>
      <c r="I22" s="422"/>
      <c r="J22" s="422"/>
      <c r="K22" s="102"/>
      <c r="M22" s="104">
        <f t="shared" si="0"/>
        <v>0</v>
      </c>
    </row>
    <row r="23" spans="1:13" x14ac:dyDescent="0.2">
      <c r="A23" s="57" t="s">
        <v>330</v>
      </c>
      <c r="B23" s="16" t="s">
        <v>60</v>
      </c>
      <c r="C23" s="16" t="s">
        <v>44</v>
      </c>
      <c r="D23" s="424"/>
      <c r="E23" s="423"/>
      <c r="F23" s="137"/>
      <c r="G23" s="422"/>
      <c r="H23" s="422"/>
      <c r="I23" s="422"/>
      <c r="J23" s="422"/>
      <c r="K23" s="102"/>
      <c r="M23" s="104">
        <f t="shared" si="0"/>
        <v>0</v>
      </c>
    </row>
    <row r="24" spans="1:13" x14ac:dyDescent="0.2">
      <c r="A24" s="57" t="s">
        <v>335</v>
      </c>
      <c r="B24" s="16" t="s">
        <v>61</v>
      </c>
      <c r="C24" s="15" t="s">
        <v>45</v>
      </c>
      <c r="D24" s="424"/>
      <c r="E24" s="423"/>
      <c r="F24" s="137"/>
      <c r="G24" s="422"/>
      <c r="H24" s="422"/>
      <c r="I24" s="422"/>
      <c r="J24" s="422"/>
      <c r="K24" s="102"/>
      <c r="M24" s="104">
        <f t="shared" si="0"/>
        <v>0</v>
      </c>
    </row>
    <row r="25" spans="1:13" x14ac:dyDescent="0.2">
      <c r="K25" s="104"/>
      <c r="M25" s="104">
        <f>AVERAGE(M14:M24)</f>
        <v>0</v>
      </c>
    </row>
    <row r="26" spans="1:13" x14ac:dyDescent="0.2">
      <c r="A26" s="64">
        <v>2</v>
      </c>
      <c r="B26" s="63" t="s">
        <v>342</v>
      </c>
      <c r="K26" s="104"/>
      <c r="M26" s="104"/>
    </row>
    <row r="27" spans="1:13" x14ac:dyDescent="0.2">
      <c r="A27" s="58" t="s">
        <v>46</v>
      </c>
      <c r="B27" s="16" t="s">
        <v>343</v>
      </c>
      <c r="C27" s="76" t="s">
        <v>344</v>
      </c>
      <c r="D27" s="424"/>
      <c r="E27" s="423"/>
      <c r="F27" s="137"/>
      <c r="G27" s="422"/>
      <c r="H27" s="422"/>
      <c r="I27" s="422"/>
      <c r="J27" s="422"/>
      <c r="K27" s="102"/>
      <c r="M27" s="104">
        <f t="shared" si="0"/>
        <v>0</v>
      </c>
    </row>
    <row r="28" spans="1:13" ht="25.5" x14ac:dyDescent="0.2">
      <c r="A28" s="58" t="s">
        <v>47</v>
      </c>
      <c r="B28" s="16" t="s">
        <v>339</v>
      </c>
      <c r="C28" s="16" t="s">
        <v>340</v>
      </c>
      <c r="D28" s="424"/>
      <c r="E28" s="423"/>
      <c r="F28" s="137"/>
      <c r="G28" s="422"/>
      <c r="H28" s="422"/>
      <c r="I28" s="422"/>
      <c r="J28" s="422"/>
      <c r="K28" s="102"/>
      <c r="M28" s="104">
        <f t="shared" si="0"/>
        <v>0</v>
      </c>
    </row>
    <row r="29" spans="1:13" x14ac:dyDescent="0.2">
      <c r="A29" s="58" t="s">
        <v>48</v>
      </c>
      <c r="B29" s="16" t="s">
        <v>85</v>
      </c>
      <c r="C29" s="76" t="s">
        <v>347</v>
      </c>
      <c r="D29" s="424"/>
      <c r="E29" s="423"/>
      <c r="F29" s="137"/>
      <c r="G29" s="422"/>
      <c r="H29" s="422"/>
      <c r="I29" s="422"/>
      <c r="J29" s="422"/>
      <c r="K29" s="102"/>
      <c r="M29" s="104">
        <f t="shared" si="0"/>
        <v>0</v>
      </c>
    </row>
    <row r="30" spans="1:13" x14ac:dyDescent="0.2">
      <c r="A30" s="58" t="s">
        <v>49</v>
      </c>
      <c r="B30" s="59" t="s">
        <v>345</v>
      </c>
      <c r="C30" s="76" t="s">
        <v>346</v>
      </c>
      <c r="D30" s="424"/>
      <c r="E30" s="423"/>
      <c r="F30" s="137"/>
      <c r="G30" s="422"/>
      <c r="H30" s="422"/>
      <c r="I30" s="422"/>
      <c r="J30" s="422"/>
      <c r="K30" s="102"/>
      <c r="M30" s="104">
        <f t="shared" si="0"/>
        <v>0</v>
      </c>
    </row>
    <row r="31" spans="1:13" x14ac:dyDescent="0.2">
      <c r="A31" s="58" t="s">
        <v>50</v>
      </c>
      <c r="B31" s="59" t="s">
        <v>86</v>
      </c>
      <c r="C31" s="62" t="s">
        <v>348</v>
      </c>
      <c r="D31" s="424"/>
      <c r="E31" s="423"/>
      <c r="F31" s="137"/>
      <c r="G31" s="422"/>
      <c r="H31" s="422"/>
      <c r="I31" s="422"/>
      <c r="J31" s="422"/>
      <c r="K31" s="102"/>
      <c r="M31" s="104">
        <f t="shared" si="0"/>
        <v>0</v>
      </c>
    </row>
    <row r="32" spans="1:13" x14ac:dyDescent="0.2">
      <c r="A32" s="58" t="s">
        <v>51</v>
      </c>
      <c r="B32" s="16" t="s">
        <v>87</v>
      </c>
      <c r="C32" s="62" t="s">
        <v>349</v>
      </c>
      <c r="D32" s="424"/>
      <c r="E32" s="423"/>
      <c r="F32" s="137"/>
      <c r="G32" s="422"/>
      <c r="H32" s="422"/>
      <c r="I32" s="422"/>
      <c r="J32" s="422"/>
      <c r="K32" s="102"/>
      <c r="M32" s="104">
        <f t="shared" si="0"/>
        <v>0</v>
      </c>
    </row>
    <row r="33" spans="11:13" x14ac:dyDescent="0.2">
      <c r="K33" s="172"/>
      <c r="M33">
        <f>AVERAGE(M27:M32)</f>
        <v>0</v>
      </c>
    </row>
  </sheetData>
  <sheetProtection algorithmName="SHA-512" hashValue="E7HCS+77QlZxVS4m6b/lNpgpISKls9QT0/1KQ2hqgpm2yKr1fr4GkFl9K1G8UtmZSJWwRCY5bTXWWAUpRv6hrw==" saltValue="vFf7A255o6cuvOpW5NyPbQ==" spinCount="100000" sheet="1" objects="1" scenarios="1"/>
  <mergeCells count="41">
    <mergeCell ref="D27:E27"/>
    <mergeCell ref="G27:J27"/>
    <mergeCell ref="D28:E28"/>
    <mergeCell ref="G28:J28"/>
    <mergeCell ref="D30:E30"/>
    <mergeCell ref="G30:J30"/>
    <mergeCell ref="D31:E31"/>
    <mergeCell ref="G31:J31"/>
    <mergeCell ref="D32:E32"/>
    <mergeCell ref="G32:J32"/>
    <mergeCell ref="D29:E29"/>
    <mergeCell ref="G29:J29"/>
    <mergeCell ref="D23:E23"/>
    <mergeCell ref="G23:J23"/>
    <mergeCell ref="D24:E24"/>
    <mergeCell ref="G24:J24"/>
    <mergeCell ref="D21:E21"/>
    <mergeCell ref="G21:J21"/>
    <mergeCell ref="D22:E22"/>
    <mergeCell ref="G22:J22"/>
    <mergeCell ref="D20:E20"/>
    <mergeCell ref="G20:J20"/>
    <mergeCell ref="D19:E19"/>
    <mergeCell ref="G19:J19"/>
    <mergeCell ref="D17:E17"/>
    <mergeCell ref="G17:J17"/>
    <mergeCell ref="D18:E18"/>
    <mergeCell ref="G18:J18"/>
    <mergeCell ref="D16:E16"/>
    <mergeCell ref="G16:J16"/>
    <mergeCell ref="D2:E2"/>
    <mergeCell ref="D3:E3"/>
    <mergeCell ref="D4:E4"/>
    <mergeCell ref="G4:J4"/>
    <mergeCell ref="G2:J2"/>
    <mergeCell ref="D13:E13"/>
    <mergeCell ref="G13:J13"/>
    <mergeCell ref="D14:E14"/>
    <mergeCell ref="G14:J14"/>
    <mergeCell ref="D15:E15"/>
    <mergeCell ref="G15:J15"/>
  </mergeCells>
  <conditionalFormatting sqref="F2 K2">
    <cfRule type="cellIs" dxfId="40" priority="7" stopIfTrue="1" operator="equal">
      <formula>1</formula>
    </cfRule>
    <cfRule type="cellIs" dxfId="39" priority="8" stopIfTrue="1" operator="equal">
      <formula>2</formula>
    </cfRule>
    <cfRule type="cellIs" dxfId="38" priority="9" stopIfTrue="1" operator="equal">
      <formula>3</formula>
    </cfRule>
  </conditionalFormatting>
  <conditionalFormatting sqref="K4">
    <cfRule type="cellIs" dxfId="37" priority="1" stopIfTrue="1" operator="between">
      <formula>7</formula>
      <formula>10</formula>
    </cfRule>
    <cfRule type="cellIs" dxfId="36" priority="2" stopIfTrue="1" operator="between">
      <formula>4</formula>
      <formula>6</formula>
    </cfRule>
    <cfRule type="cellIs" dxfId="35" priority="3" stopIfTrue="1" operator="between">
      <formula>1</formula>
      <formula>3</formula>
    </cfRule>
  </conditionalFormatting>
  <dataValidations count="2">
    <dataValidation type="list" allowBlank="1" showInputMessage="1" showErrorMessage="1" sqref="K14:K24 K27:K32" xr:uid="{00000000-0002-0000-0300-000000000000}">
      <formula1>$K$6:$K$12</formula1>
    </dataValidation>
    <dataValidation type="list" allowBlank="1" showInputMessage="1" showErrorMessage="1" sqref="F14:F24 F27:F32" xr:uid="{00000000-0002-0000-0300-000001000000}">
      <formula1>$F$7:$F$8</formula1>
    </dataValidation>
  </dataValidations>
  <pageMargins left="0.25" right="0.25" top="0.75" bottom="0.75" header="0.3" footer="0.3"/>
  <pageSetup paperSize="9" scale="63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33"/>
    <pageSetUpPr fitToPage="1"/>
  </sheetPr>
  <dimension ref="A1:M60"/>
  <sheetViews>
    <sheetView showGridLines="0" workbookViewId="0">
      <selection activeCell="F4" sqref="F4"/>
    </sheetView>
  </sheetViews>
  <sheetFormatPr baseColWidth="10" defaultRowHeight="12.75" x14ac:dyDescent="0.2"/>
  <cols>
    <col min="2" max="2" width="50.85546875" customWidth="1"/>
    <col min="3" max="3" width="58.5703125" customWidth="1"/>
    <col min="5" max="5" width="30" customWidth="1"/>
    <col min="11" max="11" width="11.42578125" style="104"/>
    <col min="13" max="13" width="11.42578125" hidden="1" customWidth="1"/>
    <col min="14" max="14" width="11.42578125" customWidth="1"/>
  </cols>
  <sheetData>
    <row r="1" spans="1:13" ht="13.5" thickBot="1" x14ac:dyDescent="0.25"/>
    <row r="2" spans="1:13" ht="45" customHeight="1" x14ac:dyDescent="0.2">
      <c r="A2" s="14"/>
      <c r="B2" s="26"/>
      <c r="C2" s="27"/>
      <c r="D2" s="431" t="s">
        <v>283</v>
      </c>
      <c r="E2" s="432"/>
      <c r="F2" s="47" t="s">
        <v>34</v>
      </c>
      <c r="G2" s="426" t="s">
        <v>32</v>
      </c>
      <c r="H2" s="427"/>
      <c r="I2" s="427"/>
      <c r="J2" s="428"/>
      <c r="K2" s="39" t="s">
        <v>171</v>
      </c>
    </row>
    <row r="3" spans="1:13" ht="15.75" x14ac:dyDescent="0.2">
      <c r="A3" s="30"/>
      <c r="B3" s="46"/>
      <c r="C3" s="46"/>
      <c r="D3" s="437"/>
      <c r="E3" s="438"/>
      <c r="F3" s="46"/>
      <c r="G3" s="46"/>
      <c r="H3" s="46"/>
      <c r="I3" s="46"/>
      <c r="J3" s="46"/>
      <c r="K3" s="197"/>
    </row>
    <row r="4" spans="1:13" ht="15.75" x14ac:dyDescent="0.2">
      <c r="A4" s="25"/>
      <c r="B4" s="18" t="s">
        <v>106</v>
      </c>
      <c r="C4" s="45"/>
      <c r="D4" s="429"/>
      <c r="E4" s="429"/>
      <c r="F4" s="219" t="e">
        <f>100*(AVERAGE(M14:M17,M20:M23,M26:M28))/10</f>
        <v>#DIV/0!</v>
      </c>
      <c r="G4" s="434"/>
      <c r="H4" s="435"/>
      <c r="I4" s="435"/>
      <c r="J4" s="436"/>
      <c r="K4" s="199" t="e">
        <f>((AVERAGE(K14:K17,K20:K23,K26:K28))*100)/10</f>
        <v>#DIV/0!</v>
      </c>
    </row>
    <row r="5" spans="1:13" ht="15.75" hidden="1" x14ac:dyDescent="0.2">
      <c r="A5" s="89"/>
      <c r="B5" s="75"/>
      <c r="C5" s="75"/>
      <c r="D5" s="75"/>
      <c r="E5" s="31"/>
      <c r="F5" s="31"/>
      <c r="G5" s="90"/>
      <c r="H5" s="91"/>
      <c r="I5" s="91"/>
      <c r="J5" s="91"/>
      <c r="K5" s="107"/>
      <c r="L5" s="92"/>
    </row>
    <row r="6" spans="1:13" ht="22.5" hidden="1" x14ac:dyDescent="0.2">
      <c r="A6" s="89"/>
      <c r="B6" s="75"/>
      <c r="C6" s="75"/>
      <c r="D6" s="75"/>
      <c r="E6" s="31"/>
      <c r="G6" s="90"/>
      <c r="H6" s="91"/>
      <c r="I6" s="91"/>
      <c r="J6" s="91"/>
      <c r="K6" s="106">
        <v>10</v>
      </c>
      <c r="L6" s="92"/>
      <c r="M6" s="131" t="s">
        <v>194</v>
      </c>
    </row>
    <row r="7" spans="1:13" ht="15.75" hidden="1" x14ac:dyDescent="0.2">
      <c r="A7" s="89"/>
      <c r="B7" s="75"/>
      <c r="C7" s="75"/>
      <c r="D7" s="75"/>
      <c r="E7" s="31"/>
      <c r="F7" s="90" t="s">
        <v>184</v>
      </c>
      <c r="G7" s="90"/>
      <c r="H7" s="91"/>
      <c r="I7" s="91"/>
      <c r="J7" s="91"/>
      <c r="K7" s="106">
        <v>8</v>
      </c>
      <c r="L7" s="92"/>
    </row>
    <row r="8" spans="1:13" ht="15.75" hidden="1" x14ac:dyDescent="0.2">
      <c r="A8" s="89"/>
      <c r="B8" s="75"/>
      <c r="C8" s="75"/>
      <c r="D8" s="75"/>
      <c r="E8" s="31"/>
      <c r="F8" s="90" t="s">
        <v>185</v>
      </c>
      <c r="G8" s="90"/>
      <c r="H8" s="91"/>
      <c r="I8" s="91"/>
      <c r="J8" s="91"/>
      <c r="K8" s="106">
        <v>6</v>
      </c>
      <c r="L8" s="92"/>
    </row>
    <row r="9" spans="1:13" ht="15.75" hidden="1" x14ac:dyDescent="0.2">
      <c r="A9" s="89"/>
      <c r="B9" s="75"/>
      <c r="C9" s="75"/>
      <c r="D9" s="75"/>
      <c r="E9" s="31"/>
      <c r="F9" s="90"/>
      <c r="G9" s="90"/>
      <c r="H9" s="91"/>
      <c r="I9" s="91"/>
      <c r="J9" s="91"/>
      <c r="K9" s="106">
        <v>4</v>
      </c>
      <c r="L9" s="92"/>
    </row>
    <row r="10" spans="1:13" ht="15.75" hidden="1" x14ac:dyDescent="0.2">
      <c r="A10" s="89"/>
      <c r="B10" s="75"/>
      <c r="C10" s="75"/>
      <c r="D10" s="75"/>
      <c r="E10" s="31"/>
      <c r="F10" s="31"/>
      <c r="G10" s="90"/>
      <c r="H10" s="91"/>
      <c r="I10" s="91"/>
      <c r="J10" s="91"/>
      <c r="K10" s="106">
        <v>0</v>
      </c>
      <c r="L10" s="92"/>
    </row>
    <row r="11" spans="1:13" ht="15.75" hidden="1" x14ac:dyDescent="0.2">
      <c r="A11" s="89"/>
      <c r="B11" s="75"/>
      <c r="C11" s="75"/>
      <c r="D11" s="31"/>
      <c r="E11" s="31"/>
      <c r="F11" s="90"/>
      <c r="G11" s="91"/>
      <c r="H11" s="91"/>
      <c r="I11" s="91"/>
      <c r="J11" s="91"/>
      <c r="K11" s="101" t="s">
        <v>182</v>
      </c>
    </row>
    <row r="12" spans="1:13" ht="15.75" hidden="1" x14ac:dyDescent="0.2">
      <c r="A12" s="89"/>
      <c r="B12" s="75"/>
      <c r="C12" s="75"/>
      <c r="D12" s="31"/>
      <c r="E12" s="31"/>
      <c r="F12" s="90"/>
      <c r="G12" s="91"/>
      <c r="H12" s="91"/>
      <c r="I12" s="91"/>
      <c r="J12" s="91"/>
      <c r="K12" s="198"/>
    </row>
    <row r="13" spans="1:13" ht="15.75" x14ac:dyDescent="0.2">
      <c r="A13" s="56">
        <v>1</v>
      </c>
      <c r="B13" s="49" t="s">
        <v>120</v>
      </c>
      <c r="C13" s="75"/>
      <c r="D13" s="433"/>
      <c r="E13" s="433"/>
      <c r="F13" s="60"/>
      <c r="G13" s="439"/>
      <c r="H13" s="439"/>
      <c r="I13" s="439"/>
      <c r="J13" s="439"/>
      <c r="K13" s="108"/>
    </row>
    <row r="14" spans="1:13" x14ac:dyDescent="0.2">
      <c r="A14" s="57" t="s">
        <v>35</v>
      </c>
      <c r="B14" s="65" t="s">
        <v>107</v>
      </c>
      <c r="C14" s="148" t="s">
        <v>456</v>
      </c>
      <c r="D14" s="430"/>
      <c r="E14" s="424"/>
      <c r="F14" s="137"/>
      <c r="G14" s="434"/>
      <c r="H14" s="435"/>
      <c r="I14" s="435"/>
      <c r="J14" s="436"/>
      <c r="K14" s="102"/>
      <c r="M14" s="104" t="str">
        <f>IF(F14=$F$7,10,IF(F14=$F$8,0,IF(F14=$F$9,"",IF(F14=$F$10,0))))</f>
        <v/>
      </c>
    </row>
    <row r="15" spans="1:13" ht="25.5" x14ac:dyDescent="0.2">
      <c r="A15" s="57" t="s">
        <v>36</v>
      </c>
      <c r="B15" s="65" t="s">
        <v>355</v>
      </c>
      <c r="C15" s="65" t="s">
        <v>356</v>
      </c>
      <c r="D15" s="430"/>
      <c r="E15" s="424"/>
      <c r="F15" s="137"/>
      <c r="G15" s="434"/>
      <c r="H15" s="435"/>
      <c r="I15" s="435"/>
      <c r="J15" s="436"/>
      <c r="K15" s="102"/>
      <c r="M15" s="104" t="str">
        <f t="shared" ref="M15:M17" si="0">IF(F15=$F$7,10,IF(F15=$F$8,0,IF(F15=$F$9,"",IF(F15=$F$10,0))))</f>
        <v/>
      </c>
    </row>
    <row r="16" spans="1:13" ht="25.5" x14ac:dyDescent="0.2">
      <c r="A16" s="57" t="s">
        <v>38</v>
      </c>
      <c r="B16" s="67" t="s">
        <v>353</v>
      </c>
      <c r="C16" s="156" t="s">
        <v>354</v>
      </c>
      <c r="D16" s="423"/>
      <c r="E16" s="423"/>
      <c r="F16" s="137"/>
      <c r="G16" s="422"/>
      <c r="H16" s="422"/>
      <c r="I16" s="422"/>
      <c r="J16" s="422"/>
      <c r="K16" s="102"/>
      <c r="M16" s="104" t="str">
        <f t="shared" si="0"/>
        <v/>
      </c>
    </row>
    <row r="17" spans="1:13" x14ac:dyDescent="0.2">
      <c r="A17" s="57" t="s">
        <v>39</v>
      </c>
      <c r="B17" s="67" t="s">
        <v>351</v>
      </c>
      <c r="C17" s="156" t="s">
        <v>352</v>
      </c>
      <c r="D17" s="423"/>
      <c r="E17" s="423"/>
      <c r="F17" s="137"/>
      <c r="G17" s="422"/>
      <c r="H17" s="422"/>
      <c r="I17" s="422"/>
      <c r="J17" s="422"/>
      <c r="K17" s="102"/>
      <c r="M17" s="104" t="str">
        <f t="shared" si="0"/>
        <v/>
      </c>
    </row>
    <row r="18" spans="1:13" x14ac:dyDescent="0.2">
      <c r="B18" s="1"/>
      <c r="C18" s="1"/>
      <c r="K18" s="172"/>
      <c r="M18" s="104" t="e">
        <f>AVERAGE(M14:M17)</f>
        <v>#DIV/0!</v>
      </c>
    </row>
    <row r="19" spans="1:13" x14ac:dyDescent="0.2">
      <c r="A19" s="56">
        <v>2</v>
      </c>
      <c r="B19" s="68" t="s">
        <v>367</v>
      </c>
      <c r="C19" s="1"/>
      <c r="M19" s="104"/>
    </row>
    <row r="20" spans="1:13" ht="25.5" x14ac:dyDescent="0.2">
      <c r="A20" s="58" t="s">
        <v>46</v>
      </c>
      <c r="B20" s="67" t="s">
        <v>111</v>
      </c>
      <c r="C20" s="67" t="s">
        <v>357</v>
      </c>
      <c r="D20" s="424"/>
      <c r="E20" s="423"/>
      <c r="F20" s="137"/>
      <c r="G20" s="422"/>
      <c r="H20" s="422"/>
      <c r="I20" s="422"/>
      <c r="J20" s="422"/>
      <c r="K20" s="102"/>
      <c r="M20" s="104" t="str">
        <f t="shared" ref="M20:M28" si="1">IF(F20=$F$7,10,IF(F20=$F$8,0,IF(F20=$F$9,"",IF(F20=$F$10,0))))</f>
        <v/>
      </c>
    </row>
    <row r="21" spans="1:13" x14ac:dyDescent="0.2">
      <c r="A21" s="58" t="s">
        <v>47</v>
      </c>
      <c r="B21" s="67" t="s">
        <v>112</v>
      </c>
      <c r="C21" s="148" t="s">
        <v>358</v>
      </c>
      <c r="D21" s="424"/>
      <c r="E21" s="423"/>
      <c r="F21" s="137"/>
      <c r="G21" s="422"/>
      <c r="H21" s="422"/>
      <c r="I21" s="422"/>
      <c r="J21" s="422"/>
      <c r="K21" s="102"/>
      <c r="M21" s="104" t="str">
        <f t="shared" si="1"/>
        <v/>
      </c>
    </row>
    <row r="22" spans="1:13" ht="25.5" x14ac:dyDescent="0.2">
      <c r="A22" s="58" t="s">
        <v>48</v>
      </c>
      <c r="B22" s="65" t="s">
        <v>371</v>
      </c>
      <c r="C22" s="67" t="s">
        <v>370</v>
      </c>
      <c r="D22" s="424"/>
      <c r="E22" s="423"/>
      <c r="F22" s="137"/>
      <c r="G22" s="422"/>
      <c r="H22" s="422"/>
      <c r="I22" s="422"/>
      <c r="J22" s="422"/>
      <c r="K22" s="102"/>
      <c r="M22" s="104" t="str">
        <f t="shared" si="1"/>
        <v/>
      </c>
    </row>
    <row r="23" spans="1:13" ht="25.5" x14ac:dyDescent="0.2">
      <c r="A23" s="58" t="s">
        <v>49</v>
      </c>
      <c r="B23" s="65" t="s">
        <v>368</v>
      </c>
      <c r="C23" s="150" t="s">
        <v>369</v>
      </c>
      <c r="D23" s="424"/>
      <c r="E23" s="423"/>
      <c r="F23" s="137"/>
      <c r="G23" s="422"/>
      <c r="H23" s="422"/>
      <c r="I23" s="422"/>
      <c r="J23" s="422"/>
      <c r="K23" s="102"/>
      <c r="M23" s="104" t="str">
        <f t="shared" si="1"/>
        <v/>
      </c>
    </row>
    <row r="24" spans="1:13" x14ac:dyDescent="0.2">
      <c r="B24" s="1"/>
      <c r="C24" s="1"/>
      <c r="K24" s="172"/>
      <c r="M24" s="104" t="e">
        <f>AVERAGE(M20:M23)</f>
        <v>#DIV/0!</v>
      </c>
    </row>
    <row r="25" spans="1:13" x14ac:dyDescent="0.2">
      <c r="A25" s="64">
        <v>3</v>
      </c>
      <c r="B25" s="69" t="s">
        <v>108</v>
      </c>
      <c r="C25" s="1"/>
      <c r="M25" s="104"/>
    </row>
    <row r="26" spans="1:13" x14ac:dyDescent="0.2">
      <c r="A26" s="58" t="s">
        <v>52</v>
      </c>
      <c r="B26" s="65" t="s">
        <v>109</v>
      </c>
      <c r="C26" s="152" t="s">
        <v>110</v>
      </c>
      <c r="D26" s="424"/>
      <c r="E26" s="423"/>
      <c r="F26" s="137"/>
      <c r="G26" s="422"/>
      <c r="H26" s="422"/>
      <c r="I26" s="422"/>
      <c r="J26" s="422"/>
      <c r="K26" s="102"/>
      <c r="M26" s="104" t="str">
        <f t="shared" si="1"/>
        <v/>
      </c>
    </row>
    <row r="27" spans="1:13" ht="25.5" x14ac:dyDescent="0.2">
      <c r="A27" s="58" t="s">
        <v>53</v>
      </c>
      <c r="B27" s="65" t="s">
        <v>226</v>
      </c>
      <c r="C27" s="2" t="s">
        <v>225</v>
      </c>
      <c r="D27" s="424"/>
      <c r="E27" s="423"/>
      <c r="F27" s="137"/>
      <c r="G27" s="422"/>
      <c r="H27" s="422"/>
      <c r="I27" s="422"/>
      <c r="J27" s="422"/>
      <c r="K27" s="102"/>
      <c r="M27" s="104" t="str">
        <f t="shared" si="1"/>
        <v/>
      </c>
    </row>
    <row r="28" spans="1:13" ht="25.5" x14ac:dyDescent="0.2">
      <c r="A28" s="58" t="s">
        <v>54</v>
      </c>
      <c r="B28" s="67" t="s">
        <v>359</v>
      </c>
      <c r="C28" s="67" t="s">
        <v>360</v>
      </c>
      <c r="D28" s="424"/>
      <c r="E28" s="423"/>
      <c r="F28" s="137"/>
      <c r="G28" s="422"/>
      <c r="H28" s="422"/>
      <c r="I28" s="422"/>
      <c r="J28" s="422"/>
      <c r="K28" s="102"/>
      <c r="M28" s="104" t="str">
        <f t="shared" si="1"/>
        <v/>
      </c>
    </row>
    <row r="29" spans="1:13" hidden="1" x14ac:dyDescent="0.2">
      <c r="B29" s="1"/>
      <c r="C29" s="1"/>
    </row>
    <row r="30" spans="1:13" hidden="1" x14ac:dyDescent="0.2">
      <c r="A30" s="64">
        <v>4</v>
      </c>
      <c r="B30" s="69"/>
      <c r="C30" s="1"/>
    </row>
    <row r="31" spans="1:13" ht="28.5" hidden="1" customHeight="1" x14ac:dyDescent="0.2">
      <c r="A31" s="58" t="s">
        <v>69</v>
      </c>
      <c r="B31" s="67"/>
      <c r="C31" s="62"/>
      <c r="D31" s="445"/>
      <c r="E31" s="445"/>
      <c r="F31" s="40"/>
      <c r="G31" s="422"/>
      <c r="H31" s="422"/>
      <c r="I31" s="422"/>
      <c r="J31" s="422"/>
      <c r="K31" s="102"/>
    </row>
    <row r="32" spans="1:13" hidden="1" x14ac:dyDescent="0.2">
      <c r="A32" s="58" t="s">
        <v>70</v>
      </c>
      <c r="B32" s="65"/>
      <c r="C32" s="66"/>
      <c r="D32" s="445"/>
      <c r="E32" s="445"/>
      <c r="F32" s="40"/>
      <c r="G32" s="422"/>
      <c r="H32" s="422"/>
      <c r="I32" s="422"/>
      <c r="J32" s="422"/>
      <c r="K32" s="102"/>
    </row>
    <row r="33" spans="1:11" hidden="1" x14ac:dyDescent="0.2">
      <c r="A33" s="58" t="s">
        <v>71</v>
      </c>
      <c r="B33" s="67"/>
      <c r="C33" s="66"/>
      <c r="D33" s="445"/>
      <c r="E33" s="445"/>
      <c r="F33" s="40"/>
      <c r="G33" s="422"/>
      <c r="H33" s="422"/>
      <c r="I33" s="422"/>
      <c r="J33" s="422"/>
      <c r="K33" s="102"/>
    </row>
    <row r="34" spans="1:11" hidden="1" x14ac:dyDescent="0.2">
      <c r="A34" s="58" t="s">
        <v>72</v>
      </c>
      <c r="B34" s="67"/>
      <c r="C34" s="62"/>
      <c r="D34" s="444"/>
      <c r="E34" s="445"/>
      <c r="F34" s="40"/>
      <c r="G34" s="422"/>
      <c r="H34" s="422"/>
      <c r="I34" s="422"/>
      <c r="J34" s="422"/>
      <c r="K34" s="102"/>
    </row>
    <row r="35" spans="1:11" hidden="1" x14ac:dyDescent="0.2">
      <c r="A35" s="58" t="s">
        <v>73</v>
      </c>
      <c r="B35" s="67"/>
      <c r="C35" s="73"/>
      <c r="D35" s="445"/>
      <c r="E35" s="445"/>
      <c r="F35" s="40"/>
      <c r="G35" s="422"/>
      <c r="H35" s="422"/>
      <c r="I35" s="422"/>
      <c r="J35" s="422"/>
      <c r="K35" s="102"/>
    </row>
    <row r="36" spans="1:11" hidden="1" x14ac:dyDescent="0.2">
      <c r="A36" s="58" t="s">
        <v>74</v>
      </c>
      <c r="B36" s="67"/>
      <c r="C36" s="66"/>
      <c r="D36" s="445"/>
      <c r="E36" s="445"/>
      <c r="F36" s="41"/>
      <c r="G36" s="422"/>
      <c r="H36" s="422"/>
      <c r="I36" s="422"/>
      <c r="J36" s="422"/>
      <c r="K36" s="103"/>
    </row>
    <row r="37" spans="1:11" hidden="1" x14ac:dyDescent="0.2">
      <c r="A37" s="58" t="s">
        <v>75</v>
      </c>
      <c r="B37" s="67"/>
      <c r="C37" s="66"/>
      <c r="D37" s="445"/>
      <c r="E37" s="445"/>
      <c r="F37" s="40"/>
      <c r="G37" s="422"/>
      <c r="H37" s="422"/>
      <c r="I37" s="422"/>
      <c r="J37" s="422"/>
      <c r="K37" s="102"/>
    </row>
    <row r="38" spans="1:11" hidden="1" x14ac:dyDescent="0.2">
      <c r="A38" s="58" t="s">
        <v>76</v>
      </c>
      <c r="B38" s="67"/>
      <c r="C38" s="66"/>
      <c r="D38" s="445"/>
      <c r="E38" s="445"/>
      <c r="F38" s="40"/>
      <c r="G38" s="422"/>
      <c r="H38" s="422"/>
      <c r="I38" s="422"/>
      <c r="J38" s="422"/>
      <c r="K38" s="102"/>
    </row>
    <row r="39" spans="1:11" hidden="1" x14ac:dyDescent="0.2">
      <c r="B39" s="1"/>
      <c r="C39" s="1"/>
    </row>
    <row r="40" spans="1:11" hidden="1" x14ac:dyDescent="0.2">
      <c r="A40" s="64">
        <v>5</v>
      </c>
      <c r="B40" s="69"/>
      <c r="C40" s="1"/>
    </row>
    <row r="41" spans="1:11" hidden="1" x14ac:dyDescent="0.2">
      <c r="A41" s="58" t="s">
        <v>77</v>
      </c>
      <c r="B41" s="67"/>
      <c r="C41" s="72"/>
      <c r="D41" s="444"/>
      <c r="E41" s="445"/>
      <c r="F41" s="40"/>
      <c r="G41" s="422"/>
      <c r="H41" s="422"/>
      <c r="I41" s="422"/>
      <c r="J41" s="422"/>
      <c r="K41" s="102"/>
    </row>
    <row r="42" spans="1:11" hidden="1" x14ac:dyDescent="0.2">
      <c r="A42" s="58" t="s">
        <v>78</v>
      </c>
      <c r="B42" s="65"/>
      <c r="C42" s="67"/>
      <c r="D42" s="445"/>
      <c r="E42" s="445"/>
      <c r="F42" s="40"/>
      <c r="G42" s="422"/>
      <c r="H42" s="422"/>
      <c r="I42" s="422"/>
      <c r="J42" s="422"/>
      <c r="K42" s="102"/>
    </row>
    <row r="43" spans="1:11" hidden="1" x14ac:dyDescent="0.2">
      <c r="A43" s="58" t="s">
        <v>79</v>
      </c>
      <c r="B43" s="65"/>
      <c r="C43" s="76"/>
      <c r="D43" s="444"/>
      <c r="E43" s="445"/>
      <c r="F43" s="40"/>
      <c r="G43" s="422"/>
      <c r="H43" s="422"/>
      <c r="I43" s="422"/>
      <c r="J43" s="422"/>
      <c r="K43" s="102"/>
    </row>
    <row r="44" spans="1:11" hidden="1" x14ac:dyDescent="0.2">
      <c r="A44" s="58" t="s">
        <v>80</v>
      </c>
      <c r="B44" s="67"/>
      <c r="C44" s="67"/>
      <c r="D44" s="444"/>
      <c r="E44" s="445"/>
      <c r="F44" s="40"/>
      <c r="G44" s="422"/>
      <c r="H44" s="422"/>
      <c r="I44" s="422"/>
      <c r="J44" s="422"/>
      <c r="K44" s="102"/>
    </row>
    <row r="45" spans="1:11" hidden="1" x14ac:dyDescent="0.2">
      <c r="A45" s="58" t="s">
        <v>81</v>
      </c>
      <c r="B45" s="67"/>
      <c r="C45" s="67"/>
      <c r="D45" s="445"/>
      <c r="E45" s="445"/>
      <c r="F45" s="40"/>
      <c r="G45" s="422"/>
      <c r="H45" s="422"/>
      <c r="I45" s="422"/>
      <c r="J45" s="422"/>
      <c r="K45" s="102"/>
    </row>
    <row r="46" spans="1:11" hidden="1" x14ac:dyDescent="0.2">
      <c r="A46" s="58" t="s">
        <v>82</v>
      </c>
      <c r="B46" s="67"/>
      <c r="C46" s="66"/>
      <c r="D46" s="445"/>
      <c r="E46" s="445"/>
      <c r="F46" s="41"/>
      <c r="G46" s="422"/>
      <c r="H46" s="422"/>
      <c r="I46" s="422"/>
      <c r="J46" s="422"/>
      <c r="K46" s="103"/>
    </row>
    <row r="47" spans="1:11" hidden="1" x14ac:dyDescent="0.2">
      <c r="A47" s="58" t="s">
        <v>83</v>
      </c>
      <c r="B47" s="67"/>
      <c r="C47" s="66"/>
      <c r="D47" s="445"/>
      <c r="E47" s="445"/>
      <c r="F47" s="40"/>
      <c r="G47" s="422"/>
      <c r="H47" s="422"/>
      <c r="I47" s="422"/>
      <c r="J47" s="422"/>
      <c r="K47" s="102"/>
    </row>
    <row r="48" spans="1:11" hidden="1" x14ac:dyDescent="0.2">
      <c r="A48" s="58" t="s">
        <v>84</v>
      </c>
      <c r="B48" s="67"/>
      <c r="C48" s="66"/>
      <c r="D48" s="445"/>
      <c r="E48" s="445"/>
      <c r="F48" s="40"/>
      <c r="G48" s="422"/>
      <c r="H48" s="422"/>
      <c r="I48" s="422"/>
      <c r="J48" s="422"/>
      <c r="K48" s="102"/>
    </row>
    <row r="49" spans="1:13" hidden="1" x14ac:dyDescent="0.2">
      <c r="B49" s="1"/>
      <c r="C49" s="1"/>
    </row>
    <row r="50" spans="1:13" hidden="1" x14ac:dyDescent="0.2">
      <c r="A50" s="64">
        <v>6</v>
      </c>
      <c r="B50" s="69"/>
      <c r="C50" s="1"/>
    </row>
    <row r="51" spans="1:13" hidden="1" x14ac:dyDescent="0.2">
      <c r="A51" s="58" t="s">
        <v>77</v>
      </c>
      <c r="B51" s="67"/>
      <c r="C51" s="62"/>
      <c r="D51" s="444"/>
      <c r="E51" s="445"/>
      <c r="F51" s="40"/>
      <c r="G51" s="422"/>
      <c r="H51" s="422"/>
      <c r="I51" s="422"/>
      <c r="J51" s="422"/>
      <c r="K51" s="102"/>
    </row>
    <row r="52" spans="1:13" hidden="1" x14ac:dyDescent="0.2">
      <c r="A52" s="58" t="s">
        <v>78</v>
      </c>
      <c r="B52" s="72"/>
      <c r="C52" s="71"/>
      <c r="D52" s="444"/>
      <c r="E52" s="445"/>
      <c r="F52" s="40"/>
      <c r="G52" s="422"/>
      <c r="H52" s="422"/>
      <c r="I52" s="422"/>
      <c r="J52" s="422"/>
      <c r="K52" s="102"/>
    </row>
    <row r="53" spans="1:13" hidden="1" x14ac:dyDescent="0.2">
      <c r="A53" s="58" t="s">
        <v>79</v>
      </c>
      <c r="B53" s="71"/>
      <c r="C53" s="71"/>
      <c r="D53" s="444"/>
      <c r="E53" s="445"/>
      <c r="F53" s="40"/>
      <c r="G53" s="422"/>
      <c r="H53" s="422"/>
      <c r="I53" s="422"/>
      <c r="J53" s="422"/>
      <c r="K53" s="102"/>
    </row>
    <row r="54" spans="1:13" hidden="1" x14ac:dyDescent="0.2">
      <c r="A54" s="58" t="s">
        <v>80</v>
      </c>
      <c r="B54" s="67"/>
      <c r="C54" s="70"/>
      <c r="D54" s="444"/>
      <c r="E54" s="445"/>
      <c r="F54" s="40"/>
      <c r="G54" s="422"/>
      <c r="H54" s="422"/>
      <c r="I54" s="422"/>
      <c r="J54" s="422"/>
      <c r="K54" s="102"/>
    </row>
    <row r="55" spans="1:13" hidden="1" x14ac:dyDescent="0.2">
      <c r="A55" s="58" t="s">
        <v>81</v>
      </c>
      <c r="B55" s="67"/>
      <c r="C55" s="70"/>
      <c r="D55" s="444"/>
      <c r="E55" s="445"/>
      <c r="F55" s="40"/>
      <c r="G55" s="422"/>
      <c r="H55" s="422"/>
      <c r="I55" s="422"/>
      <c r="J55" s="422"/>
      <c r="K55" s="102"/>
    </row>
    <row r="56" spans="1:13" hidden="1" x14ac:dyDescent="0.2">
      <c r="A56" s="58" t="s">
        <v>82</v>
      </c>
      <c r="B56" s="67"/>
      <c r="C56" s="70"/>
      <c r="D56" s="444"/>
      <c r="E56" s="445"/>
      <c r="F56" s="41"/>
      <c r="G56" s="422"/>
      <c r="H56" s="422"/>
      <c r="I56" s="422"/>
      <c r="J56" s="422"/>
      <c r="K56" s="103"/>
    </row>
    <row r="57" spans="1:13" hidden="1" x14ac:dyDescent="0.2">
      <c r="A57" s="58" t="s">
        <v>83</v>
      </c>
      <c r="B57" s="67"/>
      <c r="C57" s="70"/>
      <c r="D57" s="444"/>
      <c r="E57" s="445"/>
      <c r="F57" s="40"/>
      <c r="G57" s="422"/>
      <c r="H57" s="422"/>
      <c r="I57" s="422"/>
      <c r="J57" s="422"/>
      <c r="K57" s="102"/>
    </row>
    <row r="58" spans="1:13" hidden="1" x14ac:dyDescent="0.2">
      <c r="A58" s="58" t="s">
        <v>84</v>
      </c>
      <c r="B58" s="67"/>
      <c r="C58" s="70"/>
      <c r="D58" s="444"/>
      <c r="E58" s="445"/>
      <c r="F58" s="40"/>
      <c r="G58" s="422"/>
      <c r="H58" s="422"/>
      <c r="I58" s="422"/>
      <c r="J58" s="422"/>
      <c r="K58" s="102"/>
    </row>
    <row r="60" spans="1:13" x14ac:dyDescent="0.2">
      <c r="M60" t="e">
        <f>AVERAGE(M26:M28)</f>
        <v>#DIV/0!</v>
      </c>
    </row>
  </sheetData>
  <sheetProtection algorithmName="SHA-512" hashValue="y2sZE6GY3weEaR9mXzZt22jD8hf5jo1+mFLB9Yp7YurjwicIOkpmZHfWopE0+l88jWZ3LC3tquKnLMtvWyewgQ==" saltValue="1lIoVV+xWLSZGTHRlBNwyQ==" spinCount="100000" sheet="1" objects="1" scenarios="1"/>
  <mergeCells count="77">
    <mergeCell ref="D17:E17"/>
    <mergeCell ref="G17:J17"/>
    <mergeCell ref="D22:E22"/>
    <mergeCell ref="G22:J22"/>
    <mergeCell ref="D53:E53"/>
    <mergeCell ref="G53:J53"/>
    <mergeCell ref="D37:E37"/>
    <mergeCell ref="G37:J37"/>
    <mergeCell ref="D38:E38"/>
    <mergeCell ref="G38:J38"/>
    <mergeCell ref="D41:E41"/>
    <mergeCell ref="G41:J41"/>
    <mergeCell ref="D42:E42"/>
    <mergeCell ref="G42:J42"/>
    <mergeCell ref="D43:E43"/>
    <mergeCell ref="G43:J43"/>
    <mergeCell ref="D54:E54"/>
    <mergeCell ref="G54:J54"/>
    <mergeCell ref="D55:E55"/>
    <mergeCell ref="G55:J55"/>
    <mergeCell ref="D56:E56"/>
    <mergeCell ref="G56:J56"/>
    <mergeCell ref="D57:E57"/>
    <mergeCell ref="G57:J57"/>
    <mergeCell ref="D58:E58"/>
    <mergeCell ref="G58:J58"/>
    <mergeCell ref="D45:E45"/>
    <mergeCell ref="G45:J45"/>
    <mergeCell ref="D46:E46"/>
    <mergeCell ref="G46:J46"/>
    <mergeCell ref="D47:E47"/>
    <mergeCell ref="G47:J47"/>
    <mergeCell ref="D48:E48"/>
    <mergeCell ref="G48:J48"/>
    <mergeCell ref="D51:E51"/>
    <mergeCell ref="G51:J51"/>
    <mergeCell ref="D52:E52"/>
    <mergeCell ref="G52:J52"/>
    <mergeCell ref="D44:E44"/>
    <mergeCell ref="G44:J44"/>
    <mergeCell ref="D35:E35"/>
    <mergeCell ref="G35:J35"/>
    <mergeCell ref="D36:E36"/>
    <mergeCell ref="G36:J36"/>
    <mergeCell ref="D28:E28"/>
    <mergeCell ref="G28:J28"/>
    <mergeCell ref="D26:E26"/>
    <mergeCell ref="G26:J26"/>
    <mergeCell ref="D34:E34"/>
    <mergeCell ref="G34:J34"/>
    <mergeCell ref="D27:E27"/>
    <mergeCell ref="G27:J27"/>
    <mergeCell ref="D31:E31"/>
    <mergeCell ref="G31:J31"/>
    <mergeCell ref="D32:E32"/>
    <mergeCell ref="G32:J32"/>
    <mergeCell ref="D33:E33"/>
    <mergeCell ref="G33:J33"/>
    <mergeCell ref="D21:E21"/>
    <mergeCell ref="G21:J21"/>
    <mergeCell ref="D23:E23"/>
    <mergeCell ref="G23:J23"/>
    <mergeCell ref="D20:E20"/>
    <mergeCell ref="G20:J20"/>
    <mergeCell ref="D13:E13"/>
    <mergeCell ref="G13:J13"/>
    <mergeCell ref="D16:E16"/>
    <mergeCell ref="G16:J16"/>
    <mergeCell ref="D14:E14"/>
    <mergeCell ref="G14:J14"/>
    <mergeCell ref="D15:E15"/>
    <mergeCell ref="G15:J15"/>
    <mergeCell ref="D2:E2"/>
    <mergeCell ref="G2:J2"/>
    <mergeCell ref="D3:E3"/>
    <mergeCell ref="D4:E4"/>
    <mergeCell ref="G4:J4"/>
  </mergeCells>
  <conditionalFormatting sqref="F2 K2">
    <cfRule type="cellIs" dxfId="34" priority="10" stopIfTrue="1" operator="equal">
      <formula>1</formula>
    </cfRule>
    <cfRule type="cellIs" dxfId="33" priority="11" stopIfTrue="1" operator="equal">
      <formula>2</formula>
    </cfRule>
    <cfRule type="cellIs" dxfId="32" priority="12" stopIfTrue="1" operator="equal">
      <formula>3</formula>
    </cfRule>
  </conditionalFormatting>
  <conditionalFormatting sqref="K4 K12:K13">
    <cfRule type="cellIs" dxfId="31" priority="7" stopIfTrue="1" operator="between">
      <formula>7</formula>
      <formula>10</formula>
    </cfRule>
    <cfRule type="cellIs" dxfId="30" priority="8" stopIfTrue="1" operator="between">
      <formula>4</formula>
      <formula>6</formula>
    </cfRule>
    <cfRule type="cellIs" dxfId="29" priority="9" stopIfTrue="1" operator="between">
      <formula>1</formula>
      <formula>3</formula>
    </cfRule>
  </conditionalFormatting>
  <conditionalFormatting sqref="L5:L10">
    <cfRule type="cellIs" dxfId="28" priority="1" stopIfTrue="1" operator="between">
      <formula>7</formula>
      <formula>10</formula>
    </cfRule>
    <cfRule type="cellIs" dxfId="27" priority="2" stopIfTrue="1" operator="between">
      <formula>4</formula>
      <formula>6</formula>
    </cfRule>
    <cfRule type="cellIs" dxfId="26" priority="3" stopIfTrue="1" operator="between">
      <formula>1</formula>
      <formula>3</formula>
    </cfRule>
  </conditionalFormatting>
  <dataValidations count="6">
    <dataValidation type="list" allowBlank="1" showInputMessage="1" showErrorMessage="1" sqref="K51:K58 K20:K23 K31:K38 K41:K48 K14:K17 K26:K28" xr:uid="{00000000-0002-0000-0500-000000000000}">
      <formula1>$K$6:$K$12</formula1>
    </dataValidation>
    <dataValidation type="list" allowBlank="1" showInputMessage="1" showErrorMessage="1" sqref="F51:F58 F41:F48 F31:F38" xr:uid="{00000000-0002-0000-0500-000001000000}">
      <formula1>$F$7:$F$9</formula1>
    </dataValidation>
    <dataValidation type="list" allowBlank="1" showInputMessage="1" showErrorMessage="1" sqref="F20:F23 F14:F17" xr:uid="{45ADCA60-757F-4F1A-8B2E-3E5D3D13E252}">
      <formula1>$F$7:$F$8</formula1>
    </dataValidation>
    <dataValidation type="list" allowBlank="1" showInputMessage="1" showErrorMessage="1" sqref="F26" xr:uid="{E33E5870-CB3E-4CFB-A8BB-BDD412EA2311}">
      <formula1>$F$7:$F8</formula1>
    </dataValidation>
    <dataValidation type="list" allowBlank="1" showInputMessage="1" showErrorMessage="1" sqref="F27" xr:uid="{6254BD28-D40E-4817-A6E9-4753FC5E03DA}">
      <formula1>$F$7:$F8</formula1>
    </dataValidation>
    <dataValidation type="list" allowBlank="1" showInputMessage="1" showErrorMessage="1" sqref="F28" xr:uid="{2DE1AC5A-55CC-4EBA-B6C4-175AEDD0B2BB}">
      <formula1>$F$7:$F8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horizontalDpi="200" verticalDpi="200" r:id="rId1"/>
  <ignoredErrors>
    <ignoredError sqref="F4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  <pageSetUpPr fitToPage="1"/>
  </sheetPr>
  <dimension ref="A1:M33"/>
  <sheetViews>
    <sheetView showGridLines="0" workbookViewId="0">
      <selection activeCell="F4" sqref="F4"/>
    </sheetView>
  </sheetViews>
  <sheetFormatPr baseColWidth="10" defaultRowHeight="12.75" x14ac:dyDescent="0.2"/>
  <cols>
    <col min="2" max="2" width="50.85546875" customWidth="1"/>
    <col min="3" max="3" width="65.28515625" customWidth="1"/>
    <col min="5" max="5" width="30" customWidth="1"/>
    <col min="13" max="13" width="11.42578125" hidden="1" customWidth="1"/>
    <col min="14" max="14" width="11.42578125" customWidth="1"/>
  </cols>
  <sheetData>
    <row r="1" spans="1:13" ht="13.5" thickBot="1" x14ac:dyDescent="0.25"/>
    <row r="2" spans="1:13" ht="45" customHeight="1" x14ac:dyDescent="0.2">
      <c r="A2" s="14"/>
      <c r="B2" s="26"/>
      <c r="C2" s="27"/>
      <c r="D2" s="431" t="s">
        <v>283</v>
      </c>
      <c r="E2" s="432"/>
      <c r="F2" s="47" t="s">
        <v>34</v>
      </c>
      <c r="G2" s="426" t="s">
        <v>32</v>
      </c>
      <c r="H2" s="427"/>
      <c r="I2" s="427"/>
      <c r="J2" s="428"/>
      <c r="K2" s="39" t="s">
        <v>171</v>
      </c>
    </row>
    <row r="3" spans="1:13" ht="15.75" x14ac:dyDescent="0.2">
      <c r="A3" s="30"/>
      <c r="B3" s="46"/>
      <c r="C3" s="46"/>
      <c r="D3" s="437"/>
      <c r="E3" s="438"/>
      <c r="F3" s="46"/>
      <c r="G3" s="46"/>
      <c r="H3" s="46"/>
      <c r="I3" s="46"/>
      <c r="J3" s="46"/>
      <c r="K3" s="46"/>
    </row>
    <row r="4" spans="1:13" ht="15.75" x14ac:dyDescent="0.2">
      <c r="A4" s="25"/>
      <c r="B4" s="18" t="s">
        <v>119</v>
      </c>
      <c r="C4" s="45"/>
      <c r="D4" s="429"/>
      <c r="E4" s="429"/>
      <c r="F4" s="220" t="e">
        <f>((AVERAGE(M14:M20,M23:M25,M28:M31)*100)/10)</f>
        <v>#DIV/0!</v>
      </c>
      <c r="G4" s="434"/>
      <c r="H4" s="435"/>
      <c r="I4" s="435"/>
      <c r="J4" s="436"/>
      <c r="K4" s="153" t="e">
        <f>(((AVERAGE(K14:K20,K23:K25,K28:K31))*100)/10)</f>
        <v>#DIV/0!</v>
      </c>
    </row>
    <row r="5" spans="1:13" ht="15.75" hidden="1" x14ac:dyDescent="0.2">
      <c r="A5" s="89"/>
      <c r="B5" s="75"/>
      <c r="C5" s="75"/>
      <c r="D5" s="75"/>
      <c r="E5" s="31"/>
      <c r="F5" s="31"/>
      <c r="G5" s="90"/>
      <c r="H5" s="91"/>
      <c r="I5" s="91"/>
      <c r="J5" s="91"/>
      <c r="K5" s="91"/>
      <c r="L5" s="92"/>
    </row>
    <row r="6" spans="1:13" ht="22.5" hidden="1" x14ac:dyDescent="0.2">
      <c r="A6" s="89"/>
      <c r="B6" s="75"/>
      <c r="C6" s="75"/>
      <c r="D6" s="75"/>
      <c r="E6" s="31"/>
      <c r="G6" s="90"/>
      <c r="H6" s="91"/>
      <c r="I6" s="91"/>
      <c r="J6" s="91"/>
      <c r="K6" s="100">
        <v>10</v>
      </c>
      <c r="L6" s="92"/>
      <c r="M6" s="131" t="s">
        <v>194</v>
      </c>
    </row>
    <row r="7" spans="1:13" ht="15.75" hidden="1" x14ac:dyDescent="0.2">
      <c r="A7" s="89"/>
      <c r="B7" s="75"/>
      <c r="C7" s="75"/>
      <c r="D7" s="75"/>
      <c r="E7" s="31"/>
      <c r="F7" s="90" t="s">
        <v>184</v>
      </c>
      <c r="G7" s="90"/>
      <c r="H7" s="91"/>
      <c r="I7" s="91"/>
      <c r="J7" s="91"/>
      <c r="K7" s="100">
        <v>8</v>
      </c>
      <c r="L7" s="92"/>
    </row>
    <row r="8" spans="1:13" ht="15.75" hidden="1" x14ac:dyDescent="0.2">
      <c r="A8" s="89"/>
      <c r="B8" s="75"/>
      <c r="C8" s="75"/>
      <c r="D8" s="31"/>
      <c r="E8" s="31"/>
      <c r="F8" s="90" t="s">
        <v>185</v>
      </c>
      <c r="G8" s="91"/>
      <c r="H8" s="91"/>
      <c r="I8" s="91"/>
      <c r="J8" s="91"/>
      <c r="K8" s="100">
        <v>6</v>
      </c>
    </row>
    <row r="9" spans="1:13" ht="15.75" hidden="1" x14ac:dyDescent="0.2">
      <c r="A9" s="89"/>
      <c r="B9" s="75"/>
      <c r="C9" s="75"/>
      <c r="D9" s="31"/>
      <c r="E9" s="31"/>
      <c r="F9" s="90"/>
      <c r="G9" s="91"/>
      <c r="H9" s="91"/>
      <c r="I9" s="91"/>
      <c r="J9" s="91"/>
      <c r="K9" s="100">
        <v>4</v>
      </c>
    </row>
    <row r="10" spans="1:13" ht="15.75" hidden="1" x14ac:dyDescent="0.2">
      <c r="A10" s="89"/>
      <c r="B10" s="75"/>
      <c r="C10" s="75"/>
      <c r="D10" s="31"/>
      <c r="E10" s="31"/>
      <c r="F10" s="90"/>
      <c r="G10" s="91"/>
      <c r="H10" s="91"/>
      <c r="I10" s="91"/>
      <c r="J10" s="91"/>
      <c r="K10" s="100">
        <v>0</v>
      </c>
    </row>
    <row r="11" spans="1:13" ht="15.75" hidden="1" x14ac:dyDescent="0.2">
      <c r="A11" s="89"/>
      <c r="B11" s="75"/>
      <c r="C11" s="75"/>
      <c r="D11" s="31"/>
      <c r="E11" s="31"/>
      <c r="F11" s="90"/>
      <c r="G11" s="91"/>
      <c r="H11" s="91"/>
      <c r="I11" s="91"/>
      <c r="J11" s="91"/>
      <c r="K11" s="101" t="s">
        <v>182</v>
      </c>
    </row>
    <row r="12" spans="1:13" ht="15.75" hidden="1" x14ac:dyDescent="0.2">
      <c r="A12" s="89"/>
      <c r="B12" s="75"/>
      <c r="C12" s="75"/>
      <c r="D12" s="31"/>
      <c r="E12" s="31"/>
      <c r="F12" s="90"/>
      <c r="G12" s="91"/>
      <c r="H12" s="91"/>
      <c r="I12" s="91"/>
      <c r="J12" s="91"/>
      <c r="K12" s="92"/>
    </row>
    <row r="13" spans="1:13" ht="15.75" x14ac:dyDescent="0.2">
      <c r="A13" s="56">
        <v>1</v>
      </c>
      <c r="B13" s="49" t="s">
        <v>121</v>
      </c>
      <c r="C13" s="75"/>
      <c r="D13" s="433"/>
      <c r="E13" s="433"/>
      <c r="F13" s="60"/>
      <c r="G13" s="439"/>
      <c r="H13" s="439"/>
      <c r="I13" s="439"/>
      <c r="J13" s="439"/>
      <c r="K13" s="61"/>
    </row>
    <row r="14" spans="1:13" x14ac:dyDescent="0.2">
      <c r="A14" s="57" t="s">
        <v>35</v>
      </c>
      <c r="B14" s="65" t="s">
        <v>122</v>
      </c>
      <c r="C14" s="148" t="s">
        <v>123</v>
      </c>
      <c r="D14" s="423"/>
      <c r="E14" s="423"/>
      <c r="F14" s="137"/>
      <c r="G14" s="422"/>
      <c r="H14" s="422"/>
      <c r="I14" s="422"/>
      <c r="J14" s="422"/>
      <c r="K14" s="151"/>
      <c r="M14" t="str">
        <f>IF(F14=$F$7,10,IF(F14=$F$8,0,IF(F14=$F$9,"",IF(F14=$F$10,0))))</f>
        <v/>
      </c>
    </row>
    <row r="15" spans="1:13" x14ac:dyDescent="0.2">
      <c r="A15" s="57" t="s">
        <v>36</v>
      </c>
      <c r="B15" s="65" t="s">
        <v>457</v>
      </c>
      <c r="C15" s="154" t="s">
        <v>124</v>
      </c>
      <c r="D15" s="423"/>
      <c r="E15" s="423"/>
      <c r="F15" s="137"/>
      <c r="G15" s="422"/>
      <c r="H15" s="422"/>
      <c r="I15" s="422"/>
      <c r="J15" s="422"/>
      <c r="K15" s="151"/>
      <c r="M15" t="str">
        <f t="shared" ref="M15:M20" si="0">IF(F15=$F$7,10,IF(F15=$F$8,0,IF(F15=$F$9,"",IF(F15=$F$10,0))))</f>
        <v/>
      </c>
    </row>
    <row r="16" spans="1:13" ht="25.5" x14ac:dyDescent="0.2">
      <c r="A16" s="57" t="s">
        <v>37</v>
      </c>
      <c r="B16" s="67" t="s">
        <v>126</v>
      </c>
      <c r="C16" s="155" t="s">
        <v>125</v>
      </c>
      <c r="D16" s="423"/>
      <c r="E16" s="423"/>
      <c r="F16" s="137"/>
      <c r="G16" s="422"/>
      <c r="H16" s="422"/>
      <c r="I16" s="422"/>
      <c r="J16" s="422"/>
      <c r="K16" s="151"/>
      <c r="M16" t="str">
        <f t="shared" si="0"/>
        <v/>
      </c>
    </row>
    <row r="17" spans="1:13" ht="25.5" x14ac:dyDescent="0.2">
      <c r="A17" s="57" t="s">
        <v>38</v>
      </c>
      <c r="B17" s="67" t="s">
        <v>458</v>
      </c>
      <c r="C17" s="155" t="s">
        <v>362</v>
      </c>
      <c r="D17" s="423"/>
      <c r="E17" s="423"/>
      <c r="F17" s="137"/>
      <c r="G17" s="422"/>
      <c r="H17" s="422"/>
      <c r="I17" s="422"/>
      <c r="J17" s="422"/>
      <c r="K17" s="151"/>
      <c r="M17" t="str">
        <f t="shared" si="0"/>
        <v/>
      </c>
    </row>
    <row r="18" spans="1:13" ht="25.5" x14ac:dyDescent="0.2">
      <c r="A18" s="57" t="s">
        <v>39</v>
      </c>
      <c r="B18" s="67" t="s">
        <v>128</v>
      </c>
      <c r="C18" s="155" t="s">
        <v>127</v>
      </c>
      <c r="D18" s="423"/>
      <c r="E18" s="423"/>
      <c r="F18" s="137"/>
      <c r="G18" s="422"/>
      <c r="H18" s="422"/>
      <c r="I18" s="422"/>
      <c r="J18" s="422"/>
      <c r="K18" s="151"/>
      <c r="M18" t="str">
        <f t="shared" si="0"/>
        <v/>
      </c>
    </row>
    <row r="19" spans="1:13" ht="25.5" x14ac:dyDescent="0.2">
      <c r="A19" s="57" t="s">
        <v>40</v>
      </c>
      <c r="B19" s="67" t="s">
        <v>130</v>
      </c>
      <c r="C19" s="157" t="s">
        <v>131</v>
      </c>
      <c r="D19" s="423"/>
      <c r="E19" s="423"/>
      <c r="F19" s="137"/>
      <c r="G19" s="422"/>
      <c r="H19" s="422"/>
      <c r="I19" s="422"/>
      <c r="J19" s="422"/>
      <c r="K19" s="151"/>
      <c r="M19" t="str">
        <f t="shared" si="0"/>
        <v/>
      </c>
    </row>
    <row r="20" spans="1:13" x14ac:dyDescent="0.2">
      <c r="A20" s="57" t="s">
        <v>41</v>
      </c>
      <c r="B20" s="67" t="s">
        <v>459</v>
      </c>
      <c r="C20" s="157" t="s">
        <v>129</v>
      </c>
      <c r="D20" s="423"/>
      <c r="E20" s="423"/>
      <c r="F20" s="137"/>
      <c r="G20" s="422"/>
      <c r="H20" s="422"/>
      <c r="I20" s="422"/>
      <c r="J20" s="422"/>
      <c r="K20" s="151"/>
      <c r="M20" t="str">
        <f t="shared" si="0"/>
        <v/>
      </c>
    </row>
    <row r="21" spans="1:13" x14ac:dyDescent="0.2">
      <c r="B21" s="1"/>
      <c r="C21" s="1"/>
      <c r="K21" s="173"/>
      <c r="M21" t="e">
        <f>AVERAGE(M14:M20)</f>
        <v>#DIV/0!</v>
      </c>
    </row>
    <row r="22" spans="1:13" x14ac:dyDescent="0.2">
      <c r="A22" s="56">
        <v>2</v>
      </c>
      <c r="B22" s="68" t="s">
        <v>132</v>
      </c>
      <c r="C22" s="1"/>
    </row>
    <row r="23" spans="1:13" x14ac:dyDescent="0.2">
      <c r="A23" s="58" t="s">
        <v>46</v>
      </c>
      <c r="B23" s="67" t="s">
        <v>133</v>
      </c>
      <c r="C23" s="67" t="s">
        <v>134</v>
      </c>
      <c r="D23" s="424"/>
      <c r="E23" s="423"/>
      <c r="F23" s="137"/>
      <c r="G23" s="422"/>
      <c r="H23" s="422"/>
      <c r="I23" s="422"/>
      <c r="J23" s="422"/>
      <c r="K23" s="151"/>
      <c r="M23" t="str">
        <f t="shared" ref="M23:M31" si="1">IF(F23=$F$7,10,IF(F23=$F$8,0,IF(F23=$F$9,"",IF(F23=$F$10,0))))</f>
        <v/>
      </c>
    </row>
    <row r="24" spans="1:13" ht="25.5" x14ac:dyDescent="0.2">
      <c r="A24" s="58" t="s">
        <v>47</v>
      </c>
      <c r="B24" s="67" t="s">
        <v>136</v>
      </c>
      <c r="C24" s="150" t="s">
        <v>135</v>
      </c>
      <c r="D24" s="424"/>
      <c r="E24" s="423"/>
      <c r="F24" s="137"/>
      <c r="G24" s="422"/>
      <c r="H24" s="422"/>
      <c r="I24" s="422"/>
      <c r="J24" s="422"/>
      <c r="K24" s="151"/>
      <c r="M24" t="str">
        <f t="shared" si="1"/>
        <v/>
      </c>
    </row>
    <row r="25" spans="1:13" x14ac:dyDescent="0.2">
      <c r="A25" s="58" t="s">
        <v>48</v>
      </c>
      <c r="B25" s="65" t="s">
        <v>140</v>
      </c>
      <c r="C25" s="148" t="s">
        <v>284</v>
      </c>
      <c r="D25" s="424"/>
      <c r="E25" s="423"/>
      <c r="F25" s="137"/>
      <c r="G25" s="422"/>
      <c r="H25" s="422"/>
      <c r="I25" s="422"/>
      <c r="J25" s="422"/>
      <c r="K25" s="151"/>
      <c r="M25" t="str">
        <f t="shared" si="1"/>
        <v/>
      </c>
    </row>
    <row r="26" spans="1:13" x14ac:dyDescent="0.2">
      <c r="B26" s="1"/>
      <c r="C26" s="1"/>
      <c r="K26" s="173"/>
      <c r="M26" t="e">
        <f>AVERAGE(M23:M25)</f>
        <v>#DIV/0!</v>
      </c>
    </row>
    <row r="27" spans="1:13" x14ac:dyDescent="0.2">
      <c r="A27" s="64">
        <v>3</v>
      </c>
      <c r="B27" s="69" t="s">
        <v>137</v>
      </c>
      <c r="C27" s="1"/>
    </row>
    <row r="28" spans="1:13" x14ac:dyDescent="0.2">
      <c r="A28" s="58" t="s">
        <v>52</v>
      </c>
      <c r="B28" s="67" t="s">
        <v>138</v>
      </c>
      <c r="C28" s="148" t="s">
        <v>139</v>
      </c>
      <c r="D28" s="424"/>
      <c r="E28" s="423"/>
      <c r="F28" s="137"/>
      <c r="G28" s="422"/>
      <c r="H28" s="422"/>
      <c r="I28" s="422"/>
      <c r="J28" s="422"/>
      <c r="K28" s="151"/>
      <c r="M28" t="str">
        <f t="shared" si="1"/>
        <v/>
      </c>
    </row>
    <row r="29" spans="1:13" ht="25.5" x14ac:dyDescent="0.2">
      <c r="A29" s="58" t="s">
        <v>53</v>
      </c>
      <c r="B29" s="67" t="s">
        <v>361</v>
      </c>
      <c r="C29" s="150" t="s">
        <v>363</v>
      </c>
      <c r="D29" s="424"/>
      <c r="E29" s="423"/>
      <c r="F29" s="137"/>
      <c r="G29" s="422"/>
      <c r="H29" s="422"/>
      <c r="I29" s="422"/>
      <c r="J29" s="422"/>
      <c r="K29" s="151"/>
      <c r="M29" t="str">
        <f t="shared" si="1"/>
        <v/>
      </c>
    </row>
    <row r="30" spans="1:13" x14ac:dyDescent="0.2">
      <c r="A30" s="58" t="s">
        <v>54</v>
      </c>
      <c r="B30" s="67" t="s">
        <v>388</v>
      </c>
      <c r="C30" s="150" t="s">
        <v>389</v>
      </c>
      <c r="D30" s="424"/>
      <c r="E30" s="423"/>
      <c r="F30" s="137"/>
      <c r="G30" s="422"/>
      <c r="H30" s="422"/>
      <c r="I30" s="422"/>
      <c r="J30" s="422"/>
      <c r="K30" s="151"/>
      <c r="M30" t="str">
        <f t="shared" si="1"/>
        <v/>
      </c>
    </row>
    <row r="31" spans="1:13" x14ac:dyDescent="0.2">
      <c r="A31" s="58" t="s">
        <v>54</v>
      </c>
      <c r="B31" s="67" t="s">
        <v>223</v>
      </c>
      <c r="C31" s="148" t="s">
        <v>224</v>
      </c>
      <c r="D31" s="424"/>
      <c r="E31" s="423"/>
      <c r="F31" s="137"/>
      <c r="G31" s="422"/>
      <c r="H31" s="422"/>
      <c r="I31" s="422"/>
      <c r="J31" s="422"/>
      <c r="K31" s="151"/>
      <c r="M31" t="str">
        <f t="shared" si="1"/>
        <v/>
      </c>
    </row>
    <row r="32" spans="1:13" x14ac:dyDescent="0.2">
      <c r="M32" t="e">
        <f>AVERAGE(M28:M31)</f>
        <v>#DIV/0!</v>
      </c>
    </row>
    <row r="33" spans="11:11" x14ac:dyDescent="0.2">
      <c r="K33" s="173"/>
    </row>
  </sheetData>
  <sheetProtection algorithmName="SHA-512" hashValue="my3EWaefyetoaLS+GV6mLoGvEyfJNSpFWN27A3NxnDnKgSrj3QCyO/7AZm9KPNKlfXttCwZcEpvEyVKlUpwgwA==" saltValue="BMUPeYgMO2FTuE5Zwk6rUQ==" spinCount="100000" sheet="1" objects="1" scenarios="1"/>
  <mergeCells count="35">
    <mergeCell ref="D29:E29"/>
    <mergeCell ref="G29:J29"/>
    <mergeCell ref="G17:J17"/>
    <mergeCell ref="D17:E17"/>
    <mergeCell ref="D30:E30"/>
    <mergeCell ref="G30:J30"/>
    <mergeCell ref="D23:E23"/>
    <mergeCell ref="G23:J23"/>
    <mergeCell ref="D28:E28"/>
    <mergeCell ref="G28:J28"/>
    <mergeCell ref="D24:E24"/>
    <mergeCell ref="G24:J24"/>
    <mergeCell ref="D25:E25"/>
    <mergeCell ref="G25:J25"/>
    <mergeCell ref="D31:E31"/>
    <mergeCell ref="G31:J31"/>
    <mergeCell ref="D13:E13"/>
    <mergeCell ref="G13:J13"/>
    <mergeCell ref="D18:E18"/>
    <mergeCell ref="G18:J18"/>
    <mergeCell ref="D19:E19"/>
    <mergeCell ref="G19:J19"/>
    <mergeCell ref="D20:E20"/>
    <mergeCell ref="G20:J20"/>
    <mergeCell ref="D14:E14"/>
    <mergeCell ref="G14:J14"/>
    <mergeCell ref="D15:E15"/>
    <mergeCell ref="G15:J15"/>
    <mergeCell ref="D16:E16"/>
    <mergeCell ref="G16:J16"/>
    <mergeCell ref="D2:E2"/>
    <mergeCell ref="G2:J2"/>
    <mergeCell ref="D3:E3"/>
    <mergeCell ref="D4:E4"/>
    <mergeCell ref="G4:J4"/>
  </mergeCells>
  <conditionalFormatting sqref="F2 K2">
    <cfRule type="cellIs" dxfId="25" priority="13" stopIfTrue="1" operator="equal">
      <formula>1</formula>
    </cfRule>
    <cfRule type="cellIs" dxfId="24" priority="14" stopIfTrue="1" operator="equal">
      <formula>2</formula>
    </cfRule>
    <cfRule type="cellIs" dxfId="23" priority="15" stopIfTrue="1" operator="equal">
      <formula>3</formula>
    </cfRule>
  </conditionalFormatting>
  <conditionalFormatting sqref="K4 K12:K13">
    <cfRule type="cellIs" dxfId="22" priority="10" stopIfTrue="1" operator="between">
      <formula>7</formula>
      <formula>10</formula>
    </cfRule>
    <cfRule type="cellIs" dxfId="21" priority="11" stopIfTrue="1" operator="between">
      <formula>4</formula>
      <formula>6</formula>
    </cfRule>
    <cfRule type="cellIs" dxfId="20" priority="12" stopIfTrue="1" operator="between">
      <formula>1</formula>
      <formula>3</formula>
    </cfRule>
  </conditionalFormatting>
  <conditionalFormatting sqref="L5:L7">
    <cfRule type="cellIs" dxfId="19" priority="1" stopIfTrue="1" operator="between">
      <formula>7</formula>
      <formula>10</formula>
    </cfRule>
    <cfRule type="cellIs" dxfId="18" priority="2" stopIfTrue="1" operator="between">
      <formula>4</formula>
      <formula>6</formula>
    </cfRule>
    <cfRule type="cellIs" dxfId="17" priority="3" stopIfTrue="1" operator="between">
      <formula>1</formula>
      <formula>3</formula>
    </cfRule>
  </conditionalFormatting>
  <dataValidations count="2">
    <dataValidation type="list" allowBlank="1" showInputMessage="1" showErrorMessage="1" sqref="K14:K20 K23:K25 K28:K31" xr:uid="{00000000-0002-0000-0700-000000000000}">
      <formula1>$K$6:$K$12</formula1>
    </dataValidation>
    <dataValidation type="list" allowBlank="1" showInputMessage="1" showErrorMessage="1" sqref="F23:F25 F14:F20 F28:F31" xr:uid="{A5BCDDFE-841E-4524-8C8C-9CA732438109}">
      <formula1>$F$7:$F$8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landscape" horizontalDpi="200" verticalDpi="200" r:id="rId1"/>
  <ignoredErrors>
    <ignoredError sqref="F4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5D19-D39D-4700-81B1-E547B6F2E630}">
  <sheetPr>
    <tabColor theme="4" tint="-0.249977111117893"/>
    <pageSetUpPr fitToPage="1"/>
  </sheetPr>
  <dimension ref="A1:W73"/>
  <sheetViews>
    <sheetView showGridLines="0" zoomScale="85" zoomScaleNormal="85" workbookViewId="0">
      <selection activeCell="E12" sqref="E12"/>
    </sheetView>
  </sheetViews>
  <sheetFormatPr baseColWidth="10" defaultColWidth="11.5703125" defaultRowHeight="12.75" x14ac:dyDescent="0.2"/>
  <cols>
    <col min="1" max="1" width="7" style="229" customWidth="1"/>
    <col min="2" max="2" width="26.28515625" style="229" bestFit="1" customWidth="1"/>
    <col min="3" max="3" width="19.28515625" style="229" bestFit="1" customWidth="1"/>
    <col min="4" max="4" width="35.42578125" style="229" bestFit="1" customWidth="1"/>
    <col min="5" max="5" width="22.7109375" style="229" bestFit="1" customWidth="1"/>
    <col min="6" max="6" width="7.7109375" style="229" bestFit="1" customWidth="1"/>
    <col min="7" max="7" width="18.28515625" style="229" bestFit="1" customWidth="1"/>
    <col min="8" max="8" width="11" style="229" bestFit="1" customWidth="1"/>
    <col min="9" max="9" width="14" style="229" bestFit="1" customWidth="1"/>
    <col min="10" max="10" width="30" style="229" customWidth="1"/>
    <col min="11" max="11" width="11.5703125" style="229" customWidth="1"/>
    <col min="12" max="12" width="14.140625" style="229" customWidth="1"/>
    <col min="13" max="13" width="11.5703125" style="229" customWidth="1"/>
    <col min="14" max="14" width="52.140625" style="229" customWidth="1"/>
    <col min="15" max="15" width="12.7109375" style="229" customWidth="1"/>
    <col min="16" max="16" width="20.28515625" style="251" customWidth="1"/>
    <col min="17" max="17" width="23.28515625" style="229" bestFit="1" customWidth="1"/>
    <col min="18" max="18" width="13.42578125" style="229" bestFit="1" customWidth="1"/>
    <col min="19" max="19" width="9.140625" style="259" customWidth="1"/>
    <col min="20" max="20" width="9.28515625" style="239" bestFit="1" customWidth="1"/>
    <col min="21" max="21" width="18.28515625" style="235" bestFit="1" customWidth="1"/>
    <col min="22" max="22" width="25" style="229" bestFit="1" customWidth="1"/>
    <col min="23" max="23" width="20.85546875" style="229" bestFit="1" customWidth="1"/>
    <col min="24" max="16384" width="11.5703125" style="229"/>
  </cols>
  <sheetData>
    <row r="1" spans="1:21" ht="15.75" x14ac:dyDescent="0.25">
      <c r="A1" s="85" t="s">
        <v>176</v>
      </c>
      <c r="B1" s="83"/>
      <c r="S1" s="258"/>
      <c r="T1" s="238"/>
      <c r="U1" s="237"/>
    </row>
    <row r="2" spans="1:21" ht="13.5" thickBot="1" x14ac:dyDescent="0.25"/>
    <row r="3" spans="1:21" x14ac:dyDescent="0.2">
      <c r="A3" s="446" t="s">
        <v>172</v>
      </c>
      <c r="B3" s="447"/>
      <c r="C3" s="448">
        <f>'Overview &amp; Manual'!C9:D9</f>
        <v>0</v>
      </c>
      <c r="D3" s="449"/>
    </row>
    <row r="4" spans="1:21" ht="12.75" customHeight="1" x14ac:dyDescent="0.2">
      <c r="A4" s="450" t="s">
        <v>173</v>
      </c>
      <c r="B4" s="451"/>
      <c r="C4" s="452"/>
      <c r="D4" s="453"/>
    </row>
    <row r="5" spans="1:21" ht="12.75" customHeight="1" thickBot="1" x14ac:dyDescent="0.25">
      <c r="A5" s="454" t="s">
        <v>174</v>
      </c>
      <c r="B5" s="455"/>
      <c r="C5" s="456"/>
      <c r="D5" s="457"/>
    </row>
    <row r="6" spans="1:21" ht="13.5" thickBot="1" x14ac:dyDescent="0.25"/>
    <row r="7" spans="1:21" ht="88.5" customHeight="1" x14ac:dyDescent="0.2">
      <c r="A7" s="496"/>
      <c r="B7" s="497"/>
      <c r="C7" s="163" t="s">
        <v>187</v>
      </c>
      <c r="D7" s="164" t="s">
        <v>248</v>
      </c>
      <c r="E7" s="115" t="s">
        <v>188</v>
      </c>
      <c r="F7" s="130" t="s">
        <v>191</v>
      </c>
      <c r="T7" s="235"/>
    </row>
    <row r="8" spans="1:21" x14ac:dyDescent="0.2">
      <c r="A8" s="225" t="s">
        <v>275</v>
      </c>
      <c r="B8" s="88"/>
      <c r="C8" s="116">
        <f>Management!F4</f>
        <v>0</v>
      </c>
      <c r="D8" s="121" t="e">
        <f>Management!K4</f>
        <v>#DIV/0!</v>
      </c>
      <c r="E8" s="120">
        <f>S38</f>
        <v>0</v>
      </c>
      <c r="F8" s="120">
        <v>80</v>
      </c>
      <c r="T8" s="235"/>
    </row>
    <row r="9" spans="1:21" x14ac:dyDescent="0.2">
      <c r="A9" s="498" t="s">
        <v>274</v>
      </c>
      <c r="B9" s="499"/>
      <c r="C9" s="119">
        <f>Technic!F4</f>
        <v>0</v>
      </c>
      <c r="D9" s="121" t="e">
        <f>Technic!K4</f>
        <v>#DIV/0!</v>
      </c>
      <c r="E9" s="120">
        <f>S47</f>
        <v>0</v>
      </c>
      <c r="F9" s="120">
        <v>80</v>
      </c>
      <c r="T9" s="235"/>
    </row>
    <row r="10" spans="1:21" x14ac:dyDescent="0.2">
      <c r="A10" s="498" t="s">
        <v>273</v>
      </c>
      <c r="B10" s="500"/>
      <c r="C10" s="119">
        <f>Quality!F4</f>
        <v>0</v>
      </c>
      <c r="D10" s="121" t="e">
        <f>Quality!K4</f>
        <v>#DIV/0!</v>
      </c>
      <c r="E10" s="120">
        <f>S54</f>
        <v>0</v>
      </c>
      <c r="F10" s="120">
        <v>80</v>
      </c>
      <c r="T10" s="235"/>
    </row>
    <row r="11" spans="1:21" x14ac:dyDescent="0.2">
      <c r="A11" s="498" t="s">
        <v>272</v>
      </c>
      <c r="B11" s="500"/>
      <c r="C11" s="119" t="e">
        <f>Communication!F4</f>
        <v>#DIV/0!</v>
      </c>
      <c r="D11" s="121" t="e">
        <f>Communication!K4</f>
        <v>#DIV/0!</v>
      </c>
      <c r="E11" s="120">
        <f>S59</f>
        <v>0</v>
      </c>
      <c r="F11" s="120">
        <v>80</v>
      </c>
      <c r="T11" s="235"/>
    </row>
    <row r="12" spans="1:21" x14ac:dyDescent="0.2">
      <c r="A12" s="498" t="s">
        <v>271</v>
      </c>
      <c r="B12" s="500"/>
      <c r="C12" s="119" t="e">
        <f>'Costs &amp;Logistic'!F4</f>
        <v>#DIV/0!</v>
      </c>
      <c r="D12" s="121" t="e">
        <f>'Costs &amp;Logistic'!K4</f>
        <v>#DIV/0!</v>
      </c>
      <c r="E12" s="120" t="e">
        <f>#REF!</f>
        <v>#REF!</v>
      </c>
      <c r="F12" s="120">
        <v>80</v>
      </c>
    </row>
    <row r="13" spans="1:21" ht="13.5" thickBot="1" x14ac:dyDescent="0.25">
      <c r="A13" s="501" t="s">
        <v>270</v>
      </c>
      <c r="B13" s="502"/>
      <c r="C13" s="119" t="e">
        <f>'Environment&amp;Social'!F4</f>
        <v>#DIV/0!</v>
      </c>
      <c r="D13" s="178" t="e">
        <f>'Environment&amp;Social'!K4</f>
        <v>#DIV/0!</v>
      </c>
      <c r="E13" s="179">
        <f>S69</f>
        <v>0</v>
      </c>
      <c r="F13" s="179">
        <v>80</v>
      </c>
    </row>
    <row r="14" spans="1:21" ht="21.75" customHeight="1" thickBot="1" x14ac:dyDescent="0.25">
      <c r="A14" s="488" t="s">
        <v>269</v>
      </c>
      <c r="B14" s="489"/>
      <c r="C14" s="182" t="e">
        <f t="shared" ref="C14:D14" si="0">AVERAGE(C8:C13)</f>
        <v>#DIV/0!</v>
      </c>
      <c r="D14" s="182" t="e">
        <f t="shared" si="0"/>
        <v>#DIV/0!</v>
      </c>
      <c r="E14" s="183" t="e">
        <f>AVERAGE(E8:E13)</f>
        <v>#REF!</v>
      </c>
      <c r="F14" s="184">
        <f>AVERAGE(F8:F13)</f>
        <v>80</v>
      </c>
    </row>
    <row r="15" spans="1:21" ht="30" customHeight="1" thickBot="1" x14ac:dyDescent="0.5">
      <c r="A15" s="180"/>
      <c r="B15" s="180"/>
      <c r="C15" s="180"/>
      <c r="D15" s="181"/>
      <c r="E15" s="181"/>
      <c r="F15" s="127"/>
    </row>
    <row r="16" spans="1:21" ht="34.5" customHeight="1" thickBot="1" x14ac:dyDescent="0.4">
      <c r="A16" s="227" t="s">
        <v>183</v>
      </c>
      <c r="B16" s="132"/>
      <c r="C16" s="133"/>
      <c r="D16" s="490">
        <v>2018</v>
      </c>
      <c r="E16" s="491"/>
      <c r="F16" s="492"/>
      <c r="G16" s="264" t="e">
        <f>E14</f>
        <v>#REF!</v>
      </c>
    </row>
    <row r="17" spans="1:22" ht="42.75" customHeight="1" x14ac:dyDescent="0.2"/>
    <row r="18" spans="1:22" ht="182.25" customHeight="1" x14ac:dyDescent="0.2">
      <c r="I18" s="125"/>
    </row>
    <row r="19" spans="1:22" ht="42.75" customHeight="1" x14ac:dyDescent="0.2"/>
    <row r="22" spans="1:22" x14ac:dyDescent="0.2">
      <c r="A22" s="493" t="s">
        <v>177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86"/>
    </row>
    <row r="23" spans="1:22" x14ac:dyDescent="0.2">
      <c r="A23" s="470" t="s">
        <v>178</v>
      </c>
      <c r="B23" s="471"/>
      <c r="C23" s="472"/>
      <c r="D23" s="243">
        <v>10</v>
      </c>
      <c r="F23" s="126">
        <v>10</v>
      </c>
      <c r="O23" s="235"/>
      <c r="P23" s="235"/>
      <c r="Q23" s="239"/>
      <c r="R23" s="235"/>
      <c r="T23" s="235"/>
      <c r="U23" s="229"/>
    </row>
    <row r="24" spans="1:22" x14ac:dyDescent="0.2">
      <c r="A24" s="473" t="s">
        <v>179</v>
      </c>
      <c r="B24" s="474"/>
      <c r="C24" s="475"/>
      <c r="D24" s="244">
        <v>8</v>
      </c>
      <c r="F24" s="126"/>
      <c r="O24" s="235"/>
      <c r="P24" s="235"/>
      <c r="Q24" s="239"/>
      <c r="R24" s="235"/>
      <c r="T24" s="235"/>
      <c r="U24" s="229"/>
    </row>
    <row r="25" spans="1:22" x14ac:dyDescent="0.2">
      <c r="A25" s="476" t="s">
        <v>250</v>
      </c>
      <c r="B25" s="477"/>
      <c r="C25" s="478"/>
      <c r="D25" s="245">
        <v>6</v>
      </c>
      <c r="F25" s="126"/>
      <c r="O25" s="235"/>
      <c r="P25" s="235"/>
      <c r="Q25" s="239"/>
      <c r="R25" s="235"/>
      <c r="T25" s="235"/>
      <c r="U25" s="229"/>
    </row>
    <row r="26" spans="1:22" x14ac:dyDescent="0.2">
      <c r="A26" s="479" t="s">
        <v>251</v>
      </c>
      <c r="B26" s="480"/>
      <c r="C26" s="481"/>
      <c r="D26" s="246">
        <v>4</v>
      </c>
      <c r="F26" s="126"/>
      <c r="O26" s="235"/>
      <c r="P26" s="235"/>
      <c r="Q26" s="239"/>
      <c r="R26" s="235"/>
      <c r="T26" s="235"/>
      <c r="U26" s="229"/>
    </row>
    <row r="27" spans="1:22" x14ac:dyDescent="0.2">
      <c r="A27" s="482" t="s">
        <v>180</v>
      </c>
      <c r="B27" s="483"/>
      <c r="C27" s="484"/>
      <c r="D27" s="247">
        <v>0</v>
      </c>
      <c r="F27" s="126">
        <v>0</v>
      </c>
      <c r="O27" s="235"/>
      <c r="P27" s="235"/>
      <c r="Q27" s="239"/>
      <c r="R27" s="235"/>
      <c r="T27" s="235"/>
      <c r="U27" s="229"/>
    </row>
    <row r="28" spans="1:22" x14ac:dyDescent="0.2">
      <c r="A28" s="485" t="s">
        <v>181</v>
      </c>
      <c r="B28" s="486"/>
      <c r="C28" s="487"/>
      <c r="D28" s="248" t="s">
        <v>182</v>
      </c>
      <c r="F28" s="126"/>
      <c r="O28" s="235"/>
      <c r="P28" s="235"/>
      <c r="Q28" s="239"/>
      <c r="R28" s="235"/>
      <c r="T28" s="235"/>
      <c r="U28" s="229"/>
    </row>
    <row r="29" spans="1:22" s="230" customFormat="1" ht="13.5" thickBot="1" x14ac:dyDescent="0.25">
      <c r="B29" s="236"/>
      <c r="P29" s="251"/>
      <c r="S29" s="259"/>
      <c r="T29" s="239"/>
      <c r="U29" s="235"/>
    </row>
    <row r="30" spans="1:22" ht="57.75" customHeight="1" x14ac:dyDescent="0.2">
      <c r="A30" s="494" t="s">
        <v>141</v>
      </c>
      <c r="B30" s="495"/>
      <c r="C30" s="495"/>
      <c r="D30" s="495"/>
      <c r="E30" s="226"/>
      <c r="F30" s="226"/>
      <c r="G30" s="87"/>
      <c r="H30" s="426" t="s">
        <v>239</v>
      </c>
      <c r="I30" s="427"/>
      <c r="J30" s="427"/>
      <c r="K30" s="427"/>
      <c r="L30" s="428"/>
      <c r="M30" s="458" t="s">
        <v>254</v>
      </c>
      <c r="N30" s="459"/>
      <c r="O30" s="459"/>
      <c r="P30" s="460"/>
      <c r="Q30" s="440" t="s">
        <v>258</v>
      </c>
      <c r="R30" s="442"/>
    </row>
    <row r="31" spans="1:22" ht="15.75" x14ac:dyDescent="0.2">
      <c r="A31" s="30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437"/>
      <c r="N31" s="438"/>
      <c r="O31" s="165"/>
      <c r="P31" s="165"/>
      <c r="Q31" s="165"/>
      <c r="R31" s="165"/>
    </row>
    <row r="32" spans="1:22" ht="81.75" customHeight="1" x14ac:dyDescent="0.2">
      <c r="A32" s="25"/>
      <c r="B32" s="84"/>
      <c r="C32" s="18"/>
      <c r="D32" s="18"/>
      <c r="E32" s="18"/>
      <c r="F32" s="18"/>
      <c r="G32" s="45"/>
      <c r="H32" s="77" t="s">
        <v>259</v>
      </c>
      <c r="I32" s="77" t="s">
        <v>473</v>
      </c>
      <c r="J32" s="503" t="s">
        <v>253</v>
      </c>
      <c r="K32" s="504"/>
      <c r="L32" s="505"/>
      <c r="M32" s="506" t="s">
        <v>255</v>
      </c>
      <c r="N32" s="506"/>
      <c r="O32" s="166" t="s">
        <v>256</v>
      </c>
      <c r="P32" s="166" t="s">
        <v>474</v>
      </c>
      <c r="Q32" s="167" t="s">
        <v>257</v>
      </c>
      <c r="R32" s="168" t="s">
        <v>252</v>
      </c>
      <c r="S32" s="260" t="s">
        <v>467</v>
      </c>
      <c r="T32" s="256" t="s">
        <v>469</v>
      </c>
      <c r="U32" s="256" t="s">
        <v>468</v>
      </c>
      <c r="V32" s="257" t="s">
        <v>466</v>
      </c>
    </row>
    <row r="33" spans="1:22" ht="15.75" x14ac:dyDescent="0.2">
      <c r="A33" s="50"/>
      <c r="B33" s="50"/>
      <c r="C33" s="51"/>
      <c r="D33" s="51"/>
      <c r="E33" s="51"/>
      <c r="F33" s="51"/>
      <c r="G33" s="51"/>
      <c r="H33" s="54"/>
      <c r="I33" s="54"/>
      <c r="J33" s="54"/>
      <c r="K33" s="54"/>
      <c r="L33" s="54"/>
      <c r="M33" s="52"/>
      <c r="N33" s="52"/>
      <c r="O33" s="31"/>
      <c r="P33" s="31"/>
      <c r="Q33" s="31"/>
      <c r="R33" s="31"/>
      <c r="S33" s="261"/>
    </row>
    <row r="34" spans="1:22" ht="15.75" x14ac:dyDescent="0.2">
      <c r="A34" s="56">
        <v>1</v>
      </c>
      <c r="B34" s="64"/>
      <c r="C34" s="49"/>
      <c r="D34" s="49" t="s">
        <v>33</v>
      </c>
      <c r="E34" s="44"/>
      <c r="F34" s="44"/>
      <c r="G34" s="75"/>
      <c r="H34" s="123"/>
      <c r="I34" s="124"/>
      <c r="J34" s="223"/>
      <c r="K34" s="223"/>
      <c r="L34" s="223"/>
      <c r="M34" s="433"/>
      <c r="N34" s="433"/>
      <c r="O34" s="31"/>
      <c r="P34" s="31"/>
      <c r="Q34" s="31"/>
      <c r="R34" s="31"/>
      <c r="T34" s="252"/>
    </row>
    <row r="35" spans="1:22" x14ac:dyDescent="0.2">
      <c r="A35" s="57" t="s">
        <v>35</v>
      </c>
      <c r="B35" s="461" t="s">
        <v>142</v>
      </c>
      <c r="C35" s="462"/>
      <c r="D35" s="463"/>
      <c r="E35" s="464" t="s">
        <v>372</v>
      </c>
      <c r="F35" s="462"/>
      <c r="G35" s="463"/>
      <c r="H35" s="135">
        <v>10</v>
      </c>
      <c r="I35" s="224" t="str">
        <f>IF(H35&lt;10,"ja/yes","")</f>
        <v/>
      </c>
      <c r="J35" s="512"/>
      <c r="K35" s="468"/>
      <c r="L35" s="469"/>
      <c r="M35" s="423"/>
      <c r="N35" s="423"/>
      <c r="O35" s="221"/>
      <c r="P35" s="249"/>
      <c r="Q35" s="169"/>
      <c r="R35" s="253"/>
      <c r="S35" s="262">
        <v>60</v>
      </c>
      <c r="T35" s="532">
        <v>10</v>
      </c>
      <c r="U35" s="240">
        <f>H35*S35</f>
        <v>600</v>
      </c>
      <c r="V35" s="531">
        <f>U38*0.1</f>
        <v>100</v>
      </c>
    </row>
    <row r="36" spans="1:22" x14ac:dyDescent="0.2">
      <c r="A36" s="57" t="s">
        <v>36</v>
      </c>
      <c r="B36" s="461" t="s">
        <v>373</v>
      </c>
      <c r="C36" s="462"/>
      <c r="D36" s="463"/>
      <c r="E36" s="464" t="s">
        <v>374</v>
      </c>
      <c r="F36" s="465"/>
      <c r="G36" s="466"/>
      <c r="H36" s="135">
        <v>10</v>
      </c>
      <c r="I36" s="250" t="str">
        <f t="shared" ref="I36:I37" si="1">IF(H36&lt;10,"ja/yes","")</f>
        <v/>
      </c>
      <c r="J36" s="467"/>
      <c r="K36" s="468"/>
      <c r="L36" s="469"/>
      <c r="M36" s="423"/>
      <c r="N36" s="423"/>
      <c r="O36" s="170"/>
      <c r="P36" s="170"/>
      <c r="Q36" s="169"/>
      <c r="R36" s="254"/>
      <c r="S36" s="262">
        <v>20</v>
      </c>
      <c r="T36" s="532"/>
      <c r="U36" s="240">
        <f>H36*S36</f>
        <v>200</v>
      </c>
      <c r="V36" s="531"/>
    </row>
    <row r="37" spans="1:22" x14ac:dyDescent="0.2">
      <c r="A37" s="57" t="s">
        <v>37</v>
      </c>
      <c r="B37" s="461" t="s">
        <v>144</v>
      </c>
      <c r="C37" s="462"/>
      <c r="D37" s="463"/>
      <c r="E37" s="464" t="s">
        <v>143</v>
      </c>
      <c r="F37" s="462"/>
      <c r="G37" s="463"/>
      <c r="H37" s="135">
        <v>10</v>
      </c>
      <c r="I37" s="250" t="str">
        <f t="shared" si="1"/>
        <v/>
      </c>
      <c r="J37" s="512"/>
      <c r="K37" s="468"/>
      <c r="L37" s="469"/>
      <c r="M37" s="423"/>
      <c r="N37" s="423"/>
      <c r="O37" s="221"/>
      <c r="P37" s="249"/>
      <c r="Q37" s="169"/>
      <c r="R37" s="253"/>
      <c r="S37" s="262">
        <v>20</v>
      </c>
      <c r="T37" s="532"/>
      <c r="U37" s="240">
        <f>H37*S37</f>
        <v>200</v>
      </c>
      <c r="V37" s="531"/>
    </row>
    <row r="38" spans="1:22" ht="18" x14ac:dyDescent="0.25">
      <c r="C38" s="228"/>
      <c r="D38" s="228"/>
      <c r="E38" s="228"/>
      <c r="F38" s="228"/>
      <c r="G38" s="228"/>
      <c r="H38" s="228"/>
      <c r="I38" s="228"/>
      <c r="T38" s="242"/>
      <c r="U38" s="255">
        <f>SUM(U35:U37)</f>
        <v>1000</v>
      </c>
      <c r="V38" s="274"/>
    </row>
    <row r="39" spans="1:22" ht="18" x14ac:dyDescent="0.25">
      <c r="A39" s="56">
        <v>2</v>
      </c>
      <c r="B39" s="64"/>
      <c r="C39" s="68"/>
      <c r="D39" s="68" t="s">
        <v>145</v>
      </c>
      <c r="E39" s="117"/>
      <c r="F39" s="117"/>
      <c r="G39" s="228"/>
      <c r="H39" s="228"/>
      <c r="I39" s="228"/>
      <c r="T39" s="242"/>
      <c r="V39" s="274"/>
    </row>
    <row r="40" spans="1:22" ht="13.15" customHeight="1" x14ac:dyDescent="0.2">
      <c r="A40" s="270" t="s">
        <v>46</v>
      </c>
      <c r="B40" s="507" t="s">
        <v>146</v>
      </c>
      <c r="C40" s="508"/>
      <c r="D40" s="508"/>
      <c r="E40" s="507" t="s">
        <v>147</v>
      </c>
      <c r="F40" s="508"/>
      <c r="G40" s="508"/>
      <c r="H40" s="135">
        <v>10</v>
      </c>
      <c r="I40" s="250" t="str">
        <f t="shared" ref="I40:I45" si="2">IF(H40&lt;10,"ja/yes","")</f>
        <v/>
      </c>
      <c r="J40" s="510"/>
      <c r="K40" s="511"/>
      <c r="L40" s="511"/>
      <c r="M40" s="423"/>
      <c r="N40" s="423"/>
      <c r="O40" s="241"/>
      <c r="P40" s="249"/>
      <c r="Q40" s="169"/>
      <c r="R40" s="169"/>
      <c r="S40" s="262">
        <v>20</v>
      </c>
      <c r="T40" s="532">
        <v>30</v>
      </c>
      <c r="U40" s="240">
        <f>H40*20</f>
        <v>200</v>
      </c>
      <c r="V40" s="537">
        <f>U46*0.3</f>
        <v>300</v>
      </c>
    </row>
    <row r="41" spans="1:22" ht="13.15" customHeight="1" x14ac:dyDescent="0.2">
      <c r="A41" s="270" t="s">
        <v>47</v>
      </c>
      <c r="B41" s="507" t="s">
        <v>152</v>
      </c>
      <c r="C41" s="508"/>
      <c r="D41" s="508"/>
      <c r="E41" s="509" t="s">
        <v>148</v>
      </c>
      <c r="F41" s="508"/>
      <c r="G41" s="508"/>
      <c r="H41" s="135">
        <v>10</v>
      </c>
      <c r="I41" s="250" t="str">
        <f t="shared" si="2"/>
        <v/>
      </c>
      <c r="J41" s="510"/>
      <c r="K41" s="511"/>
      <c r="L41" s="511"/>
      <c r="M41" s="423"/>
      <c r="N41" s="423"/>
      <c r="O41" s="241"/>
      <c r="P41" s="249"/>
      <c r="Q41" s="169"/>
      <c r="R41" s="169"/>
      <c r="S41" s="262">
        <v>20</v>
      </c>
      <c r="T41" s="532"/>
      <c r="U41" s="240">
        <f>H41*S41</f>
        <v>200</v>
      </c>
      <c r="V41" s="538"/>
    </row>
    <row r="42" spans="1:22" ht="13.15" customHeight="1" x14ac:dyDescent="0.2">
      <c r="A42" s="270" t="s">
        <v>48</v>
      </c>
      <c r="B42" s="507" t="s">
        <v>149</v>
      </c>
      <c r="C42" s="508"/>
      <c r="D42" s="508"/>
      <c r="E42" s="509" t="s">
        <v>376</v>
      </c>
      <c r="F42" s="508"/>
      <c r="G42" s="508"/>
      <c r="H42" s="135">
        <v>10</v>
      </c>
      <c r="I42" s="250" t="str">
        <f t="shared" si="2"/>
        <v/>
      </c>
      <c r="J42" s="510"/>
      <c r="K42" s="511"/>
      <c r="L42" s="511"/>
      <c r="M42" s="423"/>
      <c r="N42" s="423"/>
      <c r="O42" s="241"/>
      <c r="P42" s="249"/>
      <c r="Q42" s="169"/>
      <c r="R42" s="169"/>
      <c r="S42" s="262">
        <v>15</v>
      </c>
      <c r="T42" s="532"/>
      <c r="U42" s="240">
        <f>H42*S42</f>
        <v>150</v>
      </c>
      <c r="V42" s="538"/>
    </row>
    <row r="43" spans="1:22" ht="13.15" customHeight="1" x14ac:dyDescent="0.2">
      <c r="A43" s="270" t="s">
        <v>49</v>
      </c>
      <c r="B43" s="507" t="s">
        <v>150</v>
      </c>
      <c r="C43" s="508"/>
      <c r="D43" s="508"/>
      <c r="E43" s="515" t="s">
        <v>151</v>
      </c>
      <c r="F43" s="508"/>
      <c r="G43" s="508"/>
      <c r="H43" s="135">
        <v>10</v>
      </c>
      <c r="I43" s="250" t="str">
        <f t="shared" si="2"/>
        <v/>
      </c>
      <c r="J43" s="510"/>
      <c r="K43" s="511"/>
      <c r="L43" s="511"/>
      <c r="M43" s="423"/>
      <c r="N43" s="423"/>
      <c r="O43" s="241"/>
      <c r="P43" s="249"/>
      <c r="Q43" s="169"/>
      <c r="R43" s="169"/>
      <c r="S43" s="262">
        <v>15</v>
      </c>
      <c r="T43" s="532"/>
      <c r="U43" s="240">
        <f>H43*S43</f>
        <v>150</v>
      </c>
      <c r="V43" s="538"/>
    </row>
    <row r="44" spans="1:22" ht="13.15" customHeight="1" x14ac:dyDescent="0.2">
      <c r="A44" s="270" t="s">
        <v>50</v>
      </c>
      <c r="B44" s="507" t="s">
        <v>153</v>
      </c>
      <c r="C44" s="508"/>
      <c r="D44" s="508"/>
      <c r="E44" s="507" t="s">
        <v>154</v>
      </c>
      <c r="F44" s="508"/>
      <c r="G44" s="508"/>
      <c r="H44" s="135">
        <v>10</v>
      </c>
      <c r="I44" s="250" t="str">
        <f t="shared" si="2"/>
        <v/>
      </c>
      <c r="J44" s="510"/>
      <c r="K44" s="511"/>
      <c r="L44" s="511"/>
      <c r="M44" s="423"/>
      <c r="N44" s="423"/>
      <c r="O44" s="241"/>
      <c r="P44" s="249"/>
      <c r="Q44" s="169"/>
      <c r="R44" s="169"/>
      <c r="S44" s="262">
        <v>10</v>
      </c>
      <c r="T44" s="532"/>
      <c r="U44" s="240">
        <f>H44*S44</f>
        <v>100</v>
      </c>
      <c r="V44" s="538"/>
    </row>
    <row r="45" spans="1:22" ht="13.15" customHeight="1" x14ac:dyDescent="0.2">
      <c r="A45" s="270" t="s">
        <v>51</v>
      </c>
      <c r="B45" s="518" t="s">
        <v>155</v>
      </c>
      <c r="C45" s="518"/>
      <c r="D45" s="518"/>
      <c r="E45" s="518" t="s">
        <v>375</v>
      </c>
      <c r="F45" s="518"/>
      <c r="G45" s="518"/>
      <c r="H45" s="135">
        <v>10</v>
      </c>
      <c r="I45" s="250" t="str">
        <f t="shared" si="2"/>
        <v/>
      </c>
      <c r="J45" s="510"/>
      <c r="K45" s="510"/>
      <c r="L45" s="510"/>
      <c r="M45" s="423"/>
      <c r="N45" s="423"/>
      <c r="O45" s="241"/>
      <c r="P45" s="249"/>
      <c r="Q45" s="169"/>
      <c r="R45" s="169"/>
      <c r="S45" s="262">
        <v>20</v>
      </c>
      <c r="T45" s="532"/>
      <c r="U45" s="240">
        <f>H45*S45</f>
        <v>200</v>
      </c>
      <c r="V45" s="539"/>
    </row>
    <row r="46" spans="1:22" ht="18" x14ac:dyDescent="0.25">
      <c r="A46" s="265"/>
      <c r="B46" s="266"/>
      <c r="C46" s="267"/>
      <c r="D46" s="267"/>
      <c r="E46" s="266"/>
      <c r="F46" s="267"/>
      <c r="G46" s="267"/>
      <c r="H46" s="268"/>
      <c r="I46" s="516"/>
      <c r="J46" s="516"/>
      <c r="K46" s="516"/>
      <c r="L46" s="517"/>
      <c r="M46" s="517"/>
      <c r="N46" s="269"/>
      <c r="O46" s="269"/>
      <c r="P46" s="269"/>
      <c r="Q46" s="269"/>
      <c r="R46" s="259"/>
      <c r="S46" s="242"/>
      <c r="T46" s="263"/>
      <c r="U46" s="255">
        <f>SUM(U40:U45)</f>
        <v>1000</v>
      </c>
      <c r="V46" s="274"/>
    </row>
    <row r="47" spans="1:22" ht="18" x14ac:dyDescent="0.25">
      <c r="C47" s="228"/>
      <c r="D47" s="228"/>
      <c r="E47" s="228"/>
      <c r="F47" s="228"/>
      <c r="G47" s="228"/>
      <c r="H47" s="228"/>
      <c r="I47" s="228"/>
      <c r="T47" s="242"/>
      <c r="V47" s="274"/>
    </row>
    <row r="48" spans="1:22" ht="18" x14ac:dyDescent="0.25">
      <c r="A48" s="64">
        <v>3</v>
      </c>
      <c r="B48" s="64"/>
      <c r="C48" s="69"/>
      <c r="D48" s="69" t="s">
        <v>156</v>
      </c>
      <c r="E48" s="118"/>
      <c r="F48" s="118"/>
      <c r="G48" s="228"/>
      <c r="H48" s="228"/>
      <c r="I48" s="228"/>
      <c r="V48" s="274"/>
    </row>
    <row r="49" spans="1:22" x14ac:dyDescent="0.2">
      <c r="A49" s="58" t="s">
        <v>52</v>
      </c>
      <c r="B49" s="461" t="s">
        <v>268</v>
      </c>
      <c r="C49" s="462"/>
      <c r="D49" s="463"/>
      <c r="E49" s="513" t="s">
        <v>157</v>
      </c>
      <c r="F49" s="451"/>
      <c r="G49" s="514"/>
      <c r="H49" s="135">
        <v>0</v>
      </c>
      <c r="I49" s="250" t="str">
        <f t="shared" ref="I49:I53" si="3">IF(H49&lt;10,"ja/yes","")</f>
        <v>ja/yes</v>
      </c>
      <c r="J49" s="512"/>
      <c r="K49" s="468"/>
      <c r="L49" s="469"/>
      <c r="M49" s="424"/>
      <c r="N49" s="423"/>
      <c r="O49" s="221"/>
      <c r="P49" s="249"/>
      <c r="Q49" s="169"/>
      <c r="R49" s="253"/>
      <c r="S49" s="262">
        <v>15</v>
      </c>
      <c r="T49" s="532">
        <v>30</v>
      </c>
      <c r="U49" s="240">
        <f>H49*S49</f>
        <v>0</v>
      </c>
      <c r="V49" s="531">
        <f>U54*0.3</f>
        <v>0</v>
      </c>
    </row>
    <row r="50" spans="1:22" x14ac:dyDescent="0.2">
      <c r="A50" s="58" t="s">
        <v>53</v>
      </c>
      <c r="B50" s="461" t="s">
        <v>158</v>
      </c>
      <c r="C50" s="462"/>
      <c r="D50" s="463"/>
      <c r="E50" s="461" t="s">
        <v>159</v>
      </c>
      <c r="F50" s="462"/>
      <c r="G50" s="463"/>
      <c r="H50" s="135">
        <v>0</v>
      </c>
      <c r="I50" s="250" t="str">
        <f t="shared" si="3"/>
        <v>ja/yes</v>
      </c>
      <c r="J50" s="467"/>
      <c r="K50" s="468"/>
      <c r="L50" s="469"/>
      <c r="M50" s="424"/>
      <c r="N50" s="423"/>
      <c r="O50" s="221"/>
      <c r="P50" s="249"/>
      <c r="Q50" s="169"/>
      <c r="R50" s="253"/>
      <c r="S50" s="262">
        <v>20</v>
      </c>
      <c r="T50" s="532"/>
      <c r="U50" s="240">
        <f>H50*S50</f>
        <v>0</v>
      </c>
      <c r="V50" s="531"/>
    </row>
    <row r="51" spans="1:22" x14ac:dyDescent="0.2">
      <c r="A51" s="58" t="s">
        <v>54</v>
      </c>
      <c r="B51" s="461" t="s">
        <v>378</v>
      </c>
      <c r="C51" s="462"/>
      <c r="D51" s="463"/>
      <c r="E51" s="522" t="s">
        <v>377</v>
      </c>
      <c r="F51" s="462"/>
      <c r="G51" s="463"/>
      <c r="H51" s="135">
        <v>0</v>
      </c>
      <c r="I51" s="250" t="str">
        <f t="shared" si="3"/>
        <v>ja/yes</v>
      </c>
      <c r="J51" s="467"/>
      <c r="K51" s="468"/>
      <c r="L51" s="469"/>
      <c r="M51" s="424"/>
      <c r="N51" s="423"/>
      <c r="O51" s="221"/>
      <c r="P51" s="249"/>
      <c r="Q51" s="169"/>
      <c r="R51" s="253"/>
      <c r="S51" s="262">
        <v>20</v>
      </c>
      <c r="T51" s="532"/>
      <c r="U51" s="240">
        <f>H51*S51</f>
        <v>0</v>
      </c>
      <c r="V51" s="531"/>
    </row>
    <row r="52" spans="1:22" x14ac:dyDescent="0.2">
      <c r="A52" s="58" t="s">
        <v>55</v>
      </c>
      <c r="B52" s="461" t="s">
        <v>160</v>
      </c>
      <c r="C52" s="462"/>
      <c r="D52" s="463"/>
      <c r="E52" s="522" t="s">
        <v>379</v>
      </c>
      <c r="F52" s="462"/>
      <c r="G52" s="463"/>
      <c r="H52" s="135">
        <v>0</v>
      </c>
      <c r="I52" s="250" t="str">
        <f t="shared" si="3"/>
        <v>ja/yes</v>
      </c>
      <c r="J52" s="467"/>
      <c r="K52" s="468"/>
      <c r="L52" s="469"/>
      <c r="M52" s="423"/>
      <c r="N52" s="423"/>
      <c r="O52" s="221"/>
      <c r="P52" s="249"/>
      <c r="Q52" s="169"/>
      <c r="R52" s="253"/>
      <c r="S52" s="262">
        <v>30</v>
      </c>
      <c r="T52" s="532"/>
      <c r="U52" s="240">
        <f>H52*S52</f>
        <v>0</v>
      </c>
      <c r="V52" s="531"/>
    </row>
    <row r="53" spans="1:22" x14ac:dyDescent="0.2">
      <c r="A53" s="58" t="s">
        <v>56</v>
      </c>
      <c r="B53" s="461" t="s">
        <v>161</v>
      </c>
      <c r="C53" s="462"/>
      <c r="D53" s="463"/>
      <c r="E53" s="461" t="s">
        <v>380</v>
      </c>
      <c r="F53" s="462"/>
      <c r="G53" s="463"/>
      <c r="H53" s="135">
        <v>0</v>
      </c>
      <c r="I53" s="250" t="str">
        <f t="shared" si="3"/>
        <v>ja/yes</v>
      </c>
      <c r="J53" s="467"/>
      <c r="K53" s="468"/>
      <c r="L53" s="469"/>
      <c r="M53" s="423"/>
      <c r="N53" s="423"/>
      <c r="O53" s="221"/>
      <c r="P53" s="249"/>
      <c r="Q53" s="169"/>
      <c r="R53" s="253"/>
      <c r="S53" s="262">
        <v>15</v>
      </c>
      <c r="T53" s="532"/>
      <c r="U53" s="240">
        <f>H53*S53</f>
        <v>0</v>
      </c>
      <c r="V53" s="531"/>
    </row>
    <row r="54" spans="1:22" ht="18" x14ac:dyDescent="0.25">
      <c r="C54" s="228"/>
      <c r="D54" s="228"/>
      <c r="E54" s="228"/>
      <c r="F54" s="228"/>
      <c r="G54" s="228"/>
      <c r="H54" s="228"/>
      <c r="I54" s="228"/>
      <c r="T54" s="242"/>
      <c r="U54" s="255">
        <f>SUM(U49:U53)</f>
        <v>0</v>
      </c>
      <c r="V54" s="274"/>
    </row>
    <row r="55" spans="1:22" ht="18" x14ac:dyDescent="0.25">
      <c r="A55" s="64">
        <v>4</v>
      </c>
      <c r="B55" s="64"/>
      <c r="C55" s="69"/>
      <c r="D55" s="69" t="s">
        <v>162</v>
      </c>
      <c r="E55" s="118"/>
      <c r="F55" s="118"/>
      <c r="G55" s="134"/>
      <c r="H55" s="228"/>
      <c r="I55" s="228"/>
      <c r="V55" s="274"/>
    </row>
    <row r="56" spans="1:22" x14ac:dyDescent="0.2">
      <c r="A56" s="58" t="s">
        <v>69</v>
      </c>
      <c r="B56" s="461" t="s">
        <v>164</v>
      </c>
      <c r="C56" s="462"/>
      <c r="D56" s="463"/>
      <c r="E56" s="519" t="s">
        <v>165</v>
      </c>
      <c r="F56" s="520"/>
      <c r="G56" s="521"/>
      <c r="H56" s="135">
        <v>10</v>
      </c>
      <c r="I56" s="250" t="str">
        <f t="shared" ref="I56:I58" si="4">IF(H56&lt;10,"ja/yes","")</f>
        <v/>
      </c>
      <c r="J56" s="512"/>
      <c r="K56" s="468"/>
      <c r="L56" s="469"/>
      <c r="M56" s="423"/>
      <c r="N56" s="423"/>
      <c r="O56" s="221"/>
      <c r="P56" s="249"/>
      <c r="Q56" s="169"/>
      <c r="R56" s="253"/>
      <c r="S56" s="262">
        <v>33</v>
      </c>
      <c r="T56" s="532">
        <v>10</v>
      </c>
      <c r="U56" s="240">
        <f>H56*S56</f>
        <v>330</v>
      </c>
      <c r="V56" s="531">
        <f>U59*0.1</f>
        <v>99</v>
      </c>
    </row>
    <row r="57" spans="1:22" x14ac:dyDescent="0.2">
      <c r="A57" s="58" t="s">
        <v>70</v>
      </c>
      <c r="B57" s="461" t="s">
        <v>382</v>
      </c>
      <c r="C57" s="462"/>
      <c r="D57" s="463"/>
      <c r="E57" s="513" t="s">
        <v>383</v>
      </c>
      <c r="F57" s="451"/>
      <c r="G57" s="514"/>
      <c r="H57" s="135">
        <v>10</v>
      </c>
      <c r="I57" s="250" t="str">
        <f t="shared" si="4"/>
        <v/>
      </c>
      <c r="J57" s="512"/>
      <c r="K57" s="468"/>
      <c r="L57" s="469"/>
      <c r="M57" s="423"/>
      <c r="N57" s="423"/>
      <c r="O57" s="221"/>
      <c r="P57" s="249"/>
      <c r="Q57" s="169"/>
      <c r="R57" s="253"/>
      <c r="S57" s="262">
        <v>33</v>
      </c>
      <c r="T57" s="532"/>
      <c r="U57" s="240">
        <f>H57*S57</f>
        <v>330</v>
      </c>
      <c r="V57" s="531"/>
    </row>
    <row r="58" spans="1:22" x14ac:dyDescent="0.2">
      <c r="A58" s="58" t="s">
        <v>71</v>
      </c>
      <c r="B58" s="461" t="s">
        <v>163</v>
      </c>
      <c r="C58" s="462"/>
      <c r="D58" s="463"/>
      <c r="E58" s="513" t="s">
        <v>381</v>
      </c>
      <c r="F58" s="451"/>
      <c r="G58" s="514"/>
      <c r="H58" s="135">
        <v>10</v>
      </c>
      <c r="I58" s="250" t="str">
        <f t="shared" si="4"/>
        <v/>
      </c>
      <c r="J58" s="512"/>
      <c r="K58" s="468"/>
      <c r="L58" s="469"/>
      <c r="M58" s="423"/>
      <c r="N58" s="423"/>
      <c r="O58" s="221"/>
      <c r="P58" s="249"/>
      <c r="Q58" s="169"/>
      <c r="R58" s="253"/>
      <c r="S58" s="262">
        <v>33</v>
      </c>
      <c r="T58" s="532"/>
      <c r="U58" s="240">
        <f>H58*S58</f>
        <v>330</v>
      </c>
      <c r="V58" s="531"/>
    </row>
    <row r="59" spans="1:22" ht="18" x14ac:dyDescent="0.25">
      <c r="C59" s="228"/>
      <c r="D59" s="228"/>
      <c r="E59" s="134"/>
      <c r="F59" s="134"/>
      <c r="G59" s="134"/>
      <c r="H59" s="228"/>
      <c r="I59" s="228"/>
      <c r="T59" s="242"/>
      <c r="U59" s="255">
        <f>SUM(U56:U58)</f>
        <v>990</v>
      </c>
      <c r="V59" s="274"/>
    </row>
    <row r="60" spans="1:22" ht="18" x14ac:dyDescent="0.25">
      <c r="A60" s="64">
        <v>5</v>
      </c>
      <c r="B60" s="64"/>
      <c r="C60" s="69"/>
      <c r="D60" s="69" t="s">
        <v>166</v>
      </c>
      <c r="E60" s="118"/>
      <c r="F60" s="118"/>
      <c r="G60" s="134"/>
      <c r="H60" s="228"/>
      <c r="I60" s="228"/>
      <c r="V60" s="274"/>
    </row>
    <row r="61" spans="1:22" x14ac:dyDescent="0.2">
      <c r="A61" s="58" t="s">
        <v>77</v>
      </c>
      <c r="B61" s="461" t="s">
        <v>167</v>
      </c>
      <c r="C61" s="462"/>
      <c r="D61" s="463"/>
      <c r="E61" s="523" t="s">
        <v>168</v>
      </c>
      <c r="F61" s="524"/>
      <c r="G61" s="525"/>
      <c r="H61" s="135">
        <v>10</v>
      </c>
      <c r="I61" s="250" t="str">
        <f t="shared" ref="I61:I62" si="5">IF(H61&lt;10,"ja/yes","")</f>
        <v/>
      </c>
      <c r="J61" s="526"/>
      <c r="K61" s="527"/>
      <c r="L61" s="528"/>
      <c r="M61" s="424"/>
      <c r="N61" s="423"/>
      <c r="O61" s="221"/>
      <c r="P61" s="249"/>
      <c r="Q61" s="169"/>
      <c r="R61" s="253"/>
      <c r="S61" s="262">
        <v>50</v>
      </c>
      <c r="T61" s="532">
        <v>10</v>
      </c>
      <c r="U61" s="240">
        <f>H61*S61</f>
        <v>500</v>
      </c>
      <c r="V61" s="531">
        <f>U63*0.1</f>
        <v>100</v>
      </c>
    </row>
    <row r="62" spans="1:22" x14ac:dyDescent="0.2">
      <c r="A62" s="58" t="s">
        <v>78</v>
      </c>
      <c r="B62" s="461" t="s">
        <v>169</v>
      </c>
      <c r="C62" s="529"/>
      <c r="D62" s="530"/>
      <c r="E62" s="513" t="s">
        <v>170</v>
      </c>
      <c r="F62" s="451"/>
      <c r="G62" s="514"/>
      <c r="H62" s="135">
        <v>10</v>
      </c>
      <c r="I62" s="250" t="str">
        <f t="shared" si="5"/>
        <v/>
      </c>
      <c r="J62" s="526"/>
      <c r="K62" s="527"/>
      <c r="L62" s="528"/>
      <c r="M62" s="423"/>
      <c r="N62" s="423"/>
      <c r="O62" s="221"/>
      <c r="P62" s="249"/>
      <c r="Q62" s="169"/>
      <c r="R62" s="253"/>
      <c r="S62" s="262">
        <v>50</v>
      </c>
      <c r="T62" s="532"/>
      <c r="U62" s="240">
        <f>H62*S62</f>
        <v>500</v>
      </c>
      <c r="V62" s="531"/>
    </row>
    <row r="63" spans="1:22" ht="18" x14ac:dyDescent="0.25">
      <c r="A63" s="242"/>
      <c r="B63" s="263"/>
      <c r="S63" s="229"/>
      <c r="T63" s="229"/>
      <c r="U63" s="255">
        <f>SUM(U61:U62)</f>
        <v>1000</v>
      </c>
      <c r="V63" s="274"/>
    </row>
    <row r="64" spans="1:22" ht="18" x14ac:dyDescent="0.25">
      <c r="E64" s="122"/>
      <c r="F64" s="122"/>
      <c r="G64" s="122"/>
      <c r="T64" s="242"/>
      <c r="V64" s="274"/>
    </row>
    <row r="65" spans="1:23" ht="18" x14ac:dyDescent="0.25">
      <c r="A65" s="43">
        <v>6</v>
      </c>
      <c r="D65" s="43" t="s">
        <v>175</v>
      </c>
      <c r="E65" s="122"/>
      <c r="F65" s="122"/>
      <c r="G65" s="122"/>
      <c r="V65" s="274"/>
    </row>
    <row r="66" spans="1:23" x14ac:dyDescent="0.2">
      <c r="A66" s="58" t="s">
        <v>77</v>
      </c>
      <c r="B66" s="461" t="s">
        <v>190</v>
      </c>
      <c r="C66" s="529"/>
      <c r="D66" s="530"/>
      <c r="E66" s="523" t="s">
        <v>189</v>
      </c>
      <c r="F66" s="524"/>
      <c r="G66" s="525"/>
      <c r="H66" s="135">
        <v>10</v>
      </c>
      <c r="I66" s="250" t="str">
        <f t="shared" ref="I66:I68" si="6">IF(H66&lt;10,"ja/yes","")</f>
        <v/>
      </c>
      <c r="J66" s="526"/>
      <c r="K66" s="527"/>
      <c r="L66" s="528"/>
      <c r="M66" s="424"/>
      <c r="N66" s="423"/>
      <c r="O66" s="221"/>
      <c r="P66" s="249"/>
      <c r="Q66" s="169"/>
      <c r="R66" s="253"/>
      <c r="S66" s="262">
        <v>40</v>
      </c>
      <c r="T66" s="532">
        <v>10</v>
      </c>
      <c r="U66" s="240">
        <f>H66*S66</f>
        <v>400</v>
      </c>
      <c r="V66" s="531">
        <f>U69*0.1</f>
        <v>100</v>
      </c>
    </row>
    <row r="67" spans="1:23" x14ac:dyDescent="0.2">
      <c r="A67" s="58" t="s">
        <v>78</v>
      </c>
      <c r="B67" s="461" t="s">
        <v>195</v>
      </c>
      <c r="C67" s="529"/>
      <c r="D67" s="530"/>
      <c r="E67" s="513" t="s">
        <v>196</v>
      </c>
      <c r="F67" s="451"/>
      <c r="G67" s="514"/>
      <c r="H67" s="135">
        <v>10</v>
      </c>
      <c r="I67" s="250" t="str">
        <f t="shared" si="6"/>
        <v/>
      </c>
      <c r="J67" s="526"/>
      <c r="K67" s="527"/>
      <c r="L67" s="528"/>
      <c r="M67" s="423"/>
      <c r="N67" s="423"/>
      <c r="O67" s="221"/>
      <c r="P67" s="249"/>
      <c r="Q67" s="169"/>
      <c r="R67" s="253"/>
      <c r="S67" s="262">
        <v>30</v>
      </c>
      <c r="T67" s="532"/>
      <c r="U67" s="240">
        <f>H67*S67</f>
        <v>300</v>
      </c>
      <c r="V67" s="531"/>
    </row>
    <row r="68" spans="1:23" x14ac:dyDescent="0.2">
      <c r="A68" s="58" t="s">
        <v>79</v>
      </c>
      <c r="B68" s="461" t="s">
        <v>192</v>
      </c>
      <c r="C68" s="529"/>
      <c r="D68" s="530"/>
      <c r="E68" s="519" t="s">
        <v>193</v>
      </c>
      <c r="F68" s="520"/>
      <c r="G68" s="521"/>
      <c r="H68" s="135">
        <v>10</v>
      </c>
      <c r="I68" s="250" t="str">
        <f t="shared" si="6"/>
        <v/>
      </c>
      <c r="J68" s="526"/>
      <c r="K68" s="527"/>
      <c r="L68" s="528"/>
      <c r="M68" s="424"/>
      <c r="N68" s="423"/>
      <c r="O68" s="221"/>
      <c r="P68" s="249"/>
      <c r="Q68" s="169"/>
      <c r="R68" s="253"/>
      <c r="S68" s="262">
        <v>30</v>
      </c>
      <c r="T68" s="532"/>
      <c r="U68" s="240">
        <f>H68*S68</f>
        <v>300</v>
      </c>
      <c r="V68" s="531"/>
    </row>
    <row r="69" spans="1:23" x14ac:dyDescent="0.2">
      <c r="T69" s="242"/>
      <c r="U69" s="255">
        <f>SUM(U64:U68)</f>
        <v>1000</v>
      </c>
    </row>
    <row r="70" spans="1:23" s="274" customFormat="1" ht="18" x14ac:dyDescent="0.25">
      <c r="S70" s="275"/>
      <c r="T70" s="276"/>
      <c r="U70" s="277"/>
      <c r="V70" s="278" t="s">
        <v>471</v>
      </c>
      <c r="W70" s="278" t="s">
        <v>472</v>
      </c>
    </row>
    <row r="71" spans="1:23" s="274" customFormat="1" ht="18" x14ac:dyDescent="0.25">
      <c r="R71" s="533" t="s">
        <v>470</v>
      </c>
      <c r="S71" s="533"/>
      <c r="T71" s="533"/>
      <c r="U71" s="533"/>
      <c r="V71" s="279">
        <f>SUM(V35:V70)</f>
        <v>699</v>
      </c>
      <c r="W71" s="535">
        <f>V71*100/V72</f>
        <v>69.969969969969966</v>
      </c>
    </row>
    <row r="72" spans="1:23" s="274" customFormat="1" ht="18" x14ac:dyDescent="0.25">
      <c r="R72" s="534" t="s">
        <v>392</v>
      </c>
      <c r="S72" s="534"/>
      <c r="T72" s="534"/>
      <c r="U72" s="534"/>
      <c r="V72" s="279">
        <v>999</v>
      </c>
      <c r="W72" s="536"/>
    </row>
    <row r="73" spans="1:23" ht="23.25" x14ac:dyDescent="0.35">
      <c r="T73" s="272"/>
      <c r="U73" s="273"/>
      <c r="V73" s="271"/>
      <c r="W73" s="271"/>
    </row>
  </sheetData>
  <mergeCells count="134">
    <mergeCell ref="V66:V68"/>
    <mergeCell ref="V61:V62"/>
    <mergeCell ref="T61:T62"/>
    <mergeCell ref="R71:U71"/>
    <mergeCell ref="R72:U72"/>
    <mergeCell ref="W71:W72"/>
    <mergeCell ref="V35:V37"/>
    <mergeCell ref="E45:G45"/>
    <mergeCell ref="V40:V45"/>
    <mergeCell ref="T56:T58"/>
    <mergeCell ref="T49:T53"/>
    <mergeCell ref="V49:V53"/>
    <mergeCell ref="V56:V58"/>
    <mergeCell ref="T35:T37"/>
    <mergeCell ref="T40:T45"/>
    <mergeCell ref="T66:T68"/>
    <mergeCell ref="M35:N35"/>
    <mergeCell ref="B68:D68"/>
    <mergeCell ref="E68:G68"/>
    <mergeCell ref="J68:L68"/>
    <mergeCell ref="M68:N68"/>
    <mergeCell ref="B66:D66"/>
    <mergeCell ref="E66:G66"/>
    <mergeCell ref="J66:L66"/>
    <mergeCell ref="M66:N66"/>
    <mergeCell ref="B67:D67"/>
    <mergeCell ref="E67:G67"/>
    <mergeCell ref="J67:L67"/>
    <mergeCell ref="M67:N67"/>
    <mergeCell ref="B61:D61"/>
    <mergeCell ref="E61:G61"/>
    <mergeCell ref="J61:L61"/>
    <mergeCell ref="M61:N61"/>
    <mergeCell ref="B62:D62"/>
    <mergeCell ref="E62:G62"/>
    <mergeCell ref="J62:L62"/>
    <mergeCell ref="M62:N62"/>
    <mergeCell ref="B57:D57"/>
    <mergeCell ref="E57:G57"/>
    <mergeCell ref="J57:L57"/>
    <mergeCell ref="M57:N57"/>
    <mergeCell ref="B58:D58"/>
    <mergeCell ref="E58:G58"/>
    <mergeCell ref="J58:L58"/>
    <mergeCell ref="M58:N58"/>
    <mergeCell ref="B53:D53"/>
    <mergeCell ref="E53:G53"/>
    <mergeCell ref="J53:L53"/>
    <mergeCell ref="M53:N53"/>
    <mergeCell ref="B56:D56"/>
    <mergeCell ref="E56:G56"/>
    <mergeCell ref="J56:L56"/>
    <mergeCell ref="M56:N56"/>
    <mergeCell ref="B51:D51"/>
    <mergeCell ref="E51:G51"/>
    <mergeCell ref="J51:L51"/>
    <mergeCell ref="M51:N51"/>
    <mergeCell ref="B52:D52"/>
    <mergeCell ref="E52:G52"/>
    <mergeCell ref="J52:L52"/>
    <mergeCell ref="M52:N52"/>
    <mergeCell ref="B50:D50"/>
    <mergeCell ref="E50:G50"/>
    <mergeCell ref="J50:L50"/>
    <mergeCell ref="M50:N50"/>
    <mergeCell ref="B49:D49"/>
    <mergeCell ref="E49:G49"/>
    <mergeCell ref="J49:L49"/>
    <mergeCell ref="M49:N49"/>
    <mergeCell ref="B43:D43"/>
    <mergeCell ref="E43:G43"/>
    <mergeCell ref="J43:L43"/>
    <mergeCell ref="M43:N43"/>
    <mergeCell ref="B44:D44"/>
    <mergeCell ref="E44:G44"/>
    <mergeCell ref="J44:L44"/>
    <mergeCell ref="M44:N44"/>
    <mergeCell ref="I46:K46"/>
    <mergeCell ref="L46:M46"/>
    <mergeCell ref="B45:D45"/>
    <mergeCell ref="J45:L45"/>
    <mergeCell ref="M45:N45"/>
    <mergeCell ref="B42:D42"/>
    <mergeCell ref="E42:G42"/>
    <mergeCell ref="J42:L42"/>
    <mergeCell ref="M42:N42"/>
    <mergeCell ref="B37:D37"/>
    <mergeCell ref="E37:G37"/>
    <mergeCell ref="J37:L37"/>
    <mergeCell ref="M37:N37"/>
    <mergeCell ref="B40:D40"/>
    <mergeCell ref="E40:G40"/>
    <mergeCell ref="J40:L40"/>
    <mergeCell ref="M40:N40"/>
    <mergeCell ref="A10:B10"/>
    <mergeCell ref="A11:B11"/>
    <mergeCell ref="A12:B12"/>
    <mergeCell ref="A13:B13"/>
    <mergeCell ref="Q30:R30"/>
    <mergeCell ref="M31:N31"/>
    <mergeCell ref="J32:L32"/>
    <mergeCell ref="M32:N32"/>
    <mergeCell ref="B41:D41"/>
    <mergeCell ref="E41:G41"/>
    <mergeCell ref="J41:L41"/>
    <mergeCell ref="M41:N41"/>
    <mergeCell ref="M34:N34"/>
    <mergeCell ref="B35:D35"/>
    <mergeCell ref="E35:G35"/>
    <mergeCell ref="J35:L35"/>
    <mergeCell ref="A3:B3"/>
    <mergeCell ref="C3:D3"/>
    <mergeCell ref="A4:B4"/>
    <mergeCell ref="C4:D4"/>
    <mergeCell ref="A5:B5"/>
    <mergeCell ref="C5:D5"/>
    <mergeCell ref="M30:P30"/>
    <mergeCell ref="B36:D36"/>
    <mergeCell ref="E36:G36"/>
    <mergeCell ref="J36:L36"/>
    <mergeCell ref="M36:N36"/>
    <mergeCell ref="A23:C23"/>
    <mergeCell ref="A24:C24"/>
    <mergeCell ref="A25:C25"/>
    <mergeCell ref="A26:C26"/>
    <mergeCell ref="A27:C27"/>
    <mergeCell ref="A28:C28"/>
    <mergeCell ref="A14:B14"/>
    <mergeCell ref="D16:F16"/>
    <mergeCell ref="A22:L22"/>
    <mergeCell ref="A30:D30"/>
    <mergeCell ref="H30:L30"/>
    <mergeCell ref="A7:B7"/>
    <mergeCell ref="A9:B9"/>
  </mergeCells>
  <conditionalFormatting sqref="D24">
    <cfRule type="cellIs" dxfId="16" priority="26" operator="equal">
      <formula>$L$17</formula>
    </cfRule>
  </conditionalFormatting>
  <conditionalFormatting sqref="G16">
    <cfRule type="cellIs" dxfId="15" priority="11" operator="lessThan">
      <formula>0.8</formula>
    </cfRule>
    <cfRule type="cellIs" dxfId="14" priority="12" operator="between">
      <formula>0.9498</formula>
      <formula>0.8</formula>
    </cfRule>
    <cfRule type="cellIs" dxfId="13" priority="13" operator="greaterThan">
      <formula>94.99%</formula>
    </cfRule>
  </conditionalFormatting>
  <conditionalFormatting sqref="D8">
    <cfRule type="cellIs" dxfId="12" priority="9" operator="lessThan">
      <formula>80</formula>
    </cfRule>
    <cfRule type="cellIs" dxfId="11" priority="10" operator="greaterThan">
      <formula>79.9</formula>
    </cfRule>
  </conditionalFormatting>
  <conditionalFormatting sqref="D9:D13">
    <cfRule type="cellIs" dxfId="10" priority="7" operator="lessThan">
      <formula>80</formula>
    </cfRule>
    <cfRule type="cellIs" dxfId="9" priority="8" operator="greaterThan">
      <formula>79.9</formula>
    </cfRule>
  </conditionalFormatting>
  <conditionalFormatting sqref="H35:H37 H56:H58 H66:H68 H40:H45 H49:H53 H61:H62">
    <cfRule type="cellIs" dxfId="8" priority="27" operator="equal">
      <formula>"nr"</formula>
    </cfRule>
    <cfRule type="cellIs" dxfId="7" priority="28" operator="equal">
      <formula>0</formula>
    </cfRule>
    <cfRule type="cellIs" dxfId="6" priority="29" operator="equal">
      <formula>4</formula>
    </cfRule>
    <cfRule type="cellIs" dxfId="5" priority="30" operator="equal">
      <formula>6</formula>
    </cfRule>
    <cfRule type="cellIs" dxfId="4" priority="31" operator="equal">
      <formula>8</formula>
    </cfRule>
    <cfRule type="cellIs" dxfId="3" priority="32" operator="equal">
      <formula>$D$23</formula>
    </cfRule>
  </conditionalFormatting>
  <dataValidations count="1">
    <dataValidation type="list" allowBlank="1" showInputMessage="1" showErrorMessage="1" sqref="H66:H68 H40:H45 H56:H58 H35:H37 H49:H53 H61:H62" xr:uid="{89457F32-3BA0-4315-A616-C2805E4AA432}">
      <formula1>$D$23:$D$28</formula1>
    </dataValidation>
  </dataValidations>
  <pageMargins left="0.70866141732283472" right="0.70866141732283472" top="0.78740157480314965" bottom="0.78740157480314965" header="0.31496062992125984" footer="0.31496062992125984"/>
  <pageSetup paperSize="9" scale="34" orientation="landscape" horizontalDpi="200" verticalDpi="200" r:id="rId1"/>
  <rowBreaks count="1" manualBreakCount="1">
    <brk id="20" max="16383" man="1"/>
  </rowBreaks>
  <ignoredErrors>
    <ignoredError sqref="C11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Overview &amp; Manual</vt:lpstr>
      <vt:lpstr>General Information</vt:lpstr>
      <vt:lpstr>Quality</vt:lpstr>
      <vt:lpstr>Management</vt:lpstr>
      <vt:lpstr>Costs &amp;Logistic</vt:lpstr>
      <vt:lpstr>Technic</vt:lpstr>
      <vt:lpstr>Communication</vt:lpstr>
      <vt:lpstr>Environment&amp;Social</vt:lpstr>
      <vt:lpstr>Auswertung SARA</vt:lpstr>
      <vt:lpstr>Scorecard</vt:lpstr>
      <vt:lpstr>Regeln</vt:lpstr>
      <vt:lpstr>Revision</vt:lpstr>
      <vt:lpstr>'Auswertung SARA'!Druckbereich</vt:lpstr>
      <vt:lpstr>Communication!Druckbereich</vt:lpstr>
      <vt:lpstr>'Costs &amp;Logistic'!Druckbereich</vt:lpstr>
      <vt:lpstr>'Environment&amp;Social'!Druckbereich</vt:lpstr>
      <vt:lpstr>'General Information'!Druckbereich</vt:lpstr>
      <vt:lpstr>Management!Druckbereich</vt:lpstr>
      <vt:lpstr>'Overview &amp; Manual'!Druckbereich</vt:lpstr>
      <vt:lpstr>Technic!Druckbereich</vt:lpstr>
    </vt:vector>
  </TitlesOfParts>
  <Company>Fritz Kübler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Heike</dc:creator>
  <cp:lastModifiedBy>Petrovic, Robert</cp:lastModifiedBy>
  <cp:lastPrinted>2019-11-20T07:56:41Z</cp:lastPrinted>
  <dcterms:created xsi:type="dcterms:W3CDTF">2004-01-29T06:15:27Z</dcterms:created>
  <dcterms:modified xsi:type="dcterms:W3CDTF">2019-12-12T12:16:26Z</dcterms:modified>
</cp:coreProperties>
</file>